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30" windowWidth="11340" windowHeight="6540" activeTab="1"/>
  </bookViews>
  <sheets>
    <sheet name="Total for 501 - Vej og Park" sheetId="1" r:id="rId1"/>
    <sheet name="Udvalget for Plan og Teknik" sheetId="2" r:id="rId2"/>
    <sheet name="Udvalget for Økonomi og Erhverv" sheetId="3" r:id="rId3"/>
  </sheets>
  <definedNames>
    <definedName name="_xlnm.Print_Area" localSheetId="0">'Total for 501 - Vej og Park'!$A$1:$E$17</definedName>
  </definedNames>
  <calcPr fullCalcOnLoad="1"/>
</workbook>
</file>

<file path=xl/sharedStrings.xml><?xml version="1.0" encoding="utf-8"?>
<sst xmlns="http://schemas.openxmlformats.org/spreadsheetml/2006/main" count="221" uniqueCount="137">
  <si>
    <t>Bilag 1</t>
  </si>
  <si>
    <t>Virksomhed</t>
  </si>
  <si>
    <t>Indenfor rammen</t>
  </si>
  <si>
    <t>Forbrug</t>
  </si>
  <si>
    <t>%-forbrug</t>
  </si>
  <si>
    <t>sidste år</t>
  </si>
  <si>
    <t>Note</t>
  </si>
  <si>
    <t>00.48</t>
  </si>
  <si>
    <t>Vandløbsvæsen</t>
  </si>
  <si>
    <t>Fælles formål</t>
  </si>
  <si>
    <t>00.52</t>
  </si>
  <si>
    <t>Miljøbeskyttelse</t>
  </si>
  <si>
    <t>00.25</t>
  </si>
  <si>
    <t>Faste ejendomme</t>
  </si>
  <si>
    <t>Offentlige toiletter</t>
  </si>
  <si>
    <t>00.28</t>
  </si>
  <si>
    <t>Fritidsområder</t>
  </si>
  <si>
    <t>02.22</t>
  </si>
  <si>
    <t>Fælles funktioner</t>
  </si>
  <si>
    <t>02.28</t>
  </si>
  <si>
    <t>Kommunale veje</t>
  </si>
  <si>
    <t>I alt indenfor rammen</t>
  </si>
  <si>
    <t>Bilag 2</t>
  </si>
  <si>
    <t>Udenfor Rammen</t>
  </si>
  <si>
    <t>I alt udenfor rammen</t>
  </si>
  <si>
    <t>Nr. 501</t>
  </si>
  <si>
    <t>Vedligeholdelse af vandløb</t>
  </si>
  <si>
    <t>Driftsbygninger, pladser</t>
  </si>
  <si>
    <t>Virksomheden 501 - Drift</t>
  </si>
  <si>
    <t>Forbrug pr.</t>
  </si>
  <si>
    <t>Sig, Tambours Have</t>
  </si>
  <si>
    <t xml:space="preserve">Varde, Kolonihaver </t>
  </si>
  <si>
    <t>Varde Minibyen</t>
  </si>
  <si>
    <t>071001</t>
  </si>
  <si>
    <t xml:space="preserve">Fælles udgifter og indt. </t>
  </si>
  <si>
    <t>071010</t>
  </si>
  <si>
    <t>Arbejder for fremmed regning</t>
  </si>
  <si>
    <t>Transport og infrastruktur</t>
  </si>
  <si>
    <t>Slidlag</t>
  </si>
  <si>
    <t>Varde Vestervold 18 c</t>
  </si>
  <si>
    <t>Korrigeret</t>
  </si>
  <si>
    <t xml:space="preserve">Korrigeret </t>
  </si>
  <si>
    <t>% forbrug</t>
  </si>
  <si>
    <t>af budget</t>
  </si>
  <si>
    <t>Udenfor rammen</t>
  </si>
  <si>
    <t>071015</t>
  </si>
  <si>
    <t xml:space="preserve">Indenfor rammen          </t>
  </si>
  <si>
    <t>080020</t>
  </si>
  <si>
    <t>Maskinafd. - indkøb/udf.opg</t>
  </si>
  <si>
    <t>Udvalget for Plan og Teknik</t>
  </si>
  <si>
    <t>Udvalg for Plan og Teknik</t>
  </si>
  <si>
    <t>for Udvalget Plan og Teknik</t>
  </si>
  <si>
    <t>Nødhjælpsposter, stranden</t>
  </si>
  <si>
    <t>Kantinen, Materielgård, Sig</t>
  </si>
  <si>
    <t>Disponeret</t>
  </si>
  <si>
    <t>Ledelse og administration</t>
  </si>
  <si>
    <t>Vejvandsbidrag</t>
  </si>
  <si>
    <t>071020</t>
  </si>
  <si>
    <t xml:space="preserve"> Virksomhedscentre</t>
  </si>
  <si>
    <t>Vedligeh legepladsredsk.</t>
  </si>
  <si>
    <t>020001</t>
  </si>
  <si>
    <t>Højtryksspuling af drænledninger i Vejers</t>
  </si>
  <si>
    <t>020005</t>
  </si>
  <si>
    <t>020007</t>
  </si>
  <si>
    <t>020010</t>
  </si>
  <si>
    <t>020015</t>
  </si>
  <si>
    <t>020016</t>
  </si>
  <si>
    <t>020017</t>
  </si>
  <si>
    <t>080010</t>
  </si>
  <si>
    <t>Vejvedligeholdelse</t>
  </si>
  <si>
    <t>010005</t>
  </si>
  <si>
    <t>Strandrensning</t>
  </si>
  <si>
    <t>Mer-/mindre</t>
  </si>
  <si>
    <t>forbrug</t>
  </si>
  <si>
    <t>Vintervedligeholdelse</t>
  </si>
  <si>
    <t>Budget 2014</t>
  </si>
  <si>
    <t>020008</t>
  </si>
  <si>
    <t>Varde Midtby - Byinventar m.v.</t>
  </si>
  <si>
    <t xml:space="preserve"> </t>
  </si>
  <si>
    <t>Forventet</t>
  </si>
  <si>
    <t>Budget 2015</t>
  </si>
  <si>
    <t>010006</t>
  </si>
  <si>
    <t>Nybygning af toilet i Ho</t>
  </si>
  <si>
    <t>Busskure og busstandere</t>
  </si>
  <si>
    <t>Myndighedsopgave - Adm af vejvedligeholdelse</t>
  </si>
  <si>
    <t>Mobilitet</t>
  </si>
  <si>
    <t>Lystbådehavne - fælles</t>
  </si>
  <si>
    <t>Regnskab 15</t>
  </si>
  <si>
    <t>Vej og Park</t>
  </si>
  <si>
    <t>I alt virksomheden Vej og Park</t>
  </si>
  <si>
    <t>I alt Virksomheden 501 - Vej og Park</t>
  </si>
  <si>
    <t>Grønne områder /Idrætsanlæg og parker</t>
  </si>
  <si>
    <t xml:space="preserve">Udmelding fra forsyningen er en forventet investering på 42.600.000 kr. i 2015. Hvis procentsatsen bibeholdes på 6%, vil det give en  udgift på 2.556.000 kr.                                </t>
  </si>
  <si>
    <t>Mer- /mindre</t>
  </si>
  <si>
    <t>Ingen bemærkninger</t>
  </si>
  <si>
    <t>Legeplads Arnbjerg</t>
  </si>
  <si>
    <t xml:space="preserve"> Naturpleje</t>
  </si>
  <si>
    <t xml:space="preserve">Gadelys </t>
  </si>
  <si>
    <t>Matrikulære berigtigelser</t>
  </si>
  <si>
    <t>Overført merforbrug på 176.000 fra 2014. Oprindelig budget er 30.000 kr.</t>
  </si>
  <si>
    <t>Servicefunktioner - hjpl.biler</t>
  </si>
  <si>
    <t>Budgetopfølgning pr. 31.08.2015</t>
  </si>
  <si>
    <t>31.08.2015</t>
  </si>
  <si>
    <t>Udvalg for Økonomi og Erhverv</t>
  </si>
  <si>
    <t>06.45</t>
  </si>
  <si>
    <t>Administrativ org.</t>
  </si>
  <si>
    <t>651015</t>
  </si>
  <si>
    <t>for Udvalget Økonomi og Erhverv</t>
  </si>
  <si>
    <t>Udvalget for Økonomi og Erhverv</t>
  </si>
  <si>
    <t>Signalanlæg og torontoanlæg</t>
  </si>
  <si>
    <t>I 2014 var der et underskud på ca. 200.000 kr., dette nedbringes med ca. 100.000 kr.</t>
  </si>
  <si>
    <t>Forventet merforbrug som skal ses i sammenhæng med den milde vinter samt overførsel af underskud fra tidligere år.</t>
  </si>
  <si>
    <t>Merforbruget er en nedbringelse af underskuddet fra 2014 med ca. 50.000 kr.</t>
  </si>
  <si>
    <t>Mellemregning personale vej, som har udsving over sæsonen. Afhængig af vintersæsonen - reguleres under vejvedligeholdelse.</t>
  </si>
  <si>
    <t>Skal ses i sammenhæng med evt. merforbrug på fællesudgifter 201001.</t>
  </si>
  <si>
    <t>Torontoanlæg Østerbro, Ølgod</t>
  </si>
  <si>
    <t>Grundet de milde vintre blev budgettet i foråret reduceret med ca. 3 mio. kr.. Budgettet forventes at blive brugt.</t>
  </si>
  <si>
    <t>Ingen bemærkninger - Afsluttes i 2015</t>
  </si>
  <si>
    <t>Svarer til overførslen fra 2014.</t>
  </si>
  <si>
    <t>Forventet mindreforbrug skyldes overførsel fra de seneste 3 sæsoner p.g.a. særdeles gode vejrforhold samt at der er sket en effektivisering af affaldshåndteringen.</t>
  </si>
  <si>
    <t>Forventet mindreforbrug p.g.a. overførsel fra tidligere år.</t>
  </si>
  <si>
    <t>Forventet øget antal besøgende i 2015 fra 12.800 til 14.5000. Forventet merforbrug på 200.000 incl.. et overført merforbrug på ca. 75.000 i 2014.</t>
  </si>
  <si>
    <t>Udgift til rensning af rørledninger kommer sidst på året.</t>
  </si>
  <si>
    <t>Udsættelse af indkøb af rendegraver til 2016.</t>
  </si>
  <si>
    <t>Udgift til biler omposteres ultimo 2015</t>
  </si>
  <si>
    <t>Er disponeret.</t>
  </si>
  <si>
    <t>Se 211025</t>
  </si>
  <si>
    <t>Udover overførslen fra 2014 anvendes overførte midler til nødvendig renovering samt energioptimering på materielgårdene.</t>
  </si>
  <si>
    <t>Legepladser ses under et.</t>
  </si>
  <si>
    <t>Se 020005</t>
  </si>
  <si>
    <t>I f.m. udvalgsbeslutning blev der afsat 354.550 kr. til ny toiletbygning i Ho. I dette beløb var includeret et beløb til renovering af eksisterende toiletter. Der anvendes 45.000 kr. til renovering af toilettet i Blåvand i år.</t>
  </si>
  <si>
    <t>Merforbruget på ½ mio. kr. skyldes uudmøntet effektivisering. I f.m. udbuddet i 2014 skulle der effektiviseres for  6,1 mio. kr. over 6 år. P.t. er der sket en effektivisering for ca.5 mio. kr.</t>
  </si>
  <si>
    <t>Overførslen fra 2014 var  på 400.000 kr., og denne nedbringes med 100.000 kr.</t>
  </si>
  <si>
    <t>Mindre udgift til græsklipning Varde Enge samt hjælp fra EGU-elev.</t>
  </si>
  <si>
    <t>211025 og 211026 ses sammen, og der tilbageholdes 500.000  i h.t. råderumskatalog.</t>
  </si>
  <si>
    <t>Adm. af vejl. holdelse Trafiksikkerhed 2015</t>
  </si>
  <si>
    <t>Vandløbsvedligeholdelse</t>
  </si>
</sst>
</file>

<file path=xl/styles.xml><?xml version="1.0" encoding="utf-8"?>
<styleSheet xmlns="http://schemas.openxmlformats.org/spreadsheetml/2006/main">
  <numFmts count="3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#,##0.0"/>
    <numFmt numFmtId="179" formatCode="0.0"/>
    <numFmt numFmtId="180" formatCode="_(* #,##0.0_);_(* \(#,##0.0\);_(* &quot;-&quot;??_);_(@_)"/>
    <numFmt numFmtId="181" formatCode="_(* #,##0_);_(* \(#,##0\);_(* &quot;-&quot;??_);_(@_)"/>
    <numFmt numFmtId="182" formatCode="&quot;Ja&quot;;&quot;Ja&quot;;&quot;Nej&quot;"/>
    <numFmt numFmtId="183" formatCode="&quot;Sand&quot;;&quot;Sand&quot;;&quot;Falsk&quot;"/>
    <numFmt numFmtId="184" formatCode="&quot;Til&quot;;&quot;Til&quot;;&quot;Fra&quot;"/>
    <numFmt numFmtId="185" formatCode="[$€-2]\ #.##000_);[Red]\([$€-2]\ #.##000\)"/>
  </numFmts>
  <fonts count="47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7" fillId="24" borderId="3" applyNumberFormat="0" applyAlignment="0" applyProtection="0"/>
    <xf numFmtId="0" fontId="11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39" fillId="21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indent="1"/>
    </xf>
    <xf numFmtId="0" fontId="2" fillId="0" borderId="10" xfId="0" applyFont="1" applyBorder="1" applyAlignment="1">
      <alignment horizontal="left" vertical="justify" indent="1"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justify"/>
    </xf>
    <xf numFmtId="0" fontId="3" fillId="33" borderId="14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center" vertical="top"/>
    </xf>
    <xf numFmtId="0" fontId="2" fillId="0" borderId="11" xfId="0" applyFont="1" applyBorder="1" applyAlignment="1" quotePrefix="1">
      <alignment/>
    </xf>
    <xf numFmtId="0" fontId="2" fillId="0" borderId="11" xfId="0" applyFont="1" applyBorder="1" applyAlignment="1" quotePrefix="1">
      <alignment horizontal="right"/>
    </xf>
    <xf numFmtId="0" fontId="7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left" vertical="justify"/>
    </xf>
    <xf numFmtId="0" fontId="7" fillId="0" borderId="13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 horizontal="right"/>
    </xf>
    <xf numFmtId="0" fontId="7" fillId="0" borderId="1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179" fontId="5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179" fontId="2" fillId="33" borderId="11" xfId="0" applyNumberFormat="1" applyFont="1" applyFill="1" applyBorder="1" applyAlignment="1">
      <alignment horizontal="center" vertical="center"/>
    </xf>
    <xf numFmtId="179" fontId="2" fillId="0" borderId="11" xfId="0" applyNumberFormat="1" applyFont="1" applyBorder="1" applyAlignment="1">
      <alignment/>
    </xf>
    <xf numFmtId="179" fontId="2" fillId="0" borderId="13" xfId="0" applyNumberFormat="1" applyFont="1" applyBorder="1" applyAlignment="1">
      <alignment/>
    </xf>
    <xf numFmtId="181" fontId="7" fillId="0" borderId="0" xfId="4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81" fontId="7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vertical="top"/>
    </xf>
    <xf numFmtId="0" fontId="2" fillId="0" borderId="20" xfId="0" applyFont="1" applyBorder="1" applyAlignment="1">
      <alignment horizontal="left" vertical="top" indent="1"/>
    </xf>
    <xf numFmtId="3" fontId="2" fillId="0" borderId="13" xfId="0" applyNumberFormat="1" applyFont="1" applyBorder="1" applyAlignment="1">
      <alignment vertical="top"/>
    </xf>
    <xf numFmtId="179" fontId="2" fillId="0" borderId="13" xfId="0" applyNumberFormat="1" applyFont="1" applyBorder="1" applyAlignment="1">
      <alignment vertical="top"/>
    </xf>
    <xf numFmtId="0" fontId="2" fillId="0" borderId="13" xfId="0" applyFont="1" applyBorder="1" applyAlignment="1">
      <alignment horizontal="center" vertical="top"/>
    </xf>
    <xf numFmtId="181" fontId="6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2" fillId="0" borderId="13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10" xfId="0" applyFont="1" applyBorder="1" applyAlignment="1">
      <alignment horizontal="left" indent="2"/>
    </xf>
    <xf numFmtId="3" fontId="2" fillId="0" borderId="21" xfId="0" applyNumberFormat="1" applyFont="1" applyBorder="1" applyAlignment="1">
      <alignment/>
    </xf>
    <xf numFmtId="3" fontId="7" fillId="0" borderId="2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 vertical="justify" wrapText="1" indent="1"/>
    </xf>
    <xf numFmtId="3" fontId="2" fillId="0" borderId="11" xfId="0" applyNumberFormat="1" applyFont="1" applyBorder="1" applyAlignment="1">
      <alignment horizontal="center"/>
    </xf>
    <xf numFmtId="0" fontId="2" fillId="2" borderId="11" xfId="0" applyFont="1" applyFill="1" applyBorder="1" applyAlignment="1">
      <alignment/>
    </xf>
    <xf numFmtId="0" fontId="2" fillId="2" borderId="11" xfId="0" applyFont="1" applyFill="1" applyBorder="1" applyAlignment="1">
      <alignment wrapText="1"/>
    </xf>
    <xf numFmtId="0" fontId="2" fillId="2" borderId="13" xfId="0" applyFont="1" applyFill="1" applyBorder="1" applyAlignment="1">
      <alignment vertical="top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2" fillId="0" borderId="11" xfId="0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 vertical="top"/>
    </xf>
    <xf numFmtId="3" fontId="2" fillId="0" borderId="0" xfId="0" applyNumberFormat="1" applyFont="1" applyAlignment="1">
      <alignment horizontal="right"/>
    </xf>
    <xf numFmtId="3" fontId="2" fillId="33" borderId="11" xfId="0" applyNumberFormat="1" applyFont="1" applyFill="1" applyBorder="1" applyAlignment="1">
      <alignment horizontal="right"/>
    </xf>
    <xf numFmtId="3" fontId="2" fillId="0" borderId="22" xfId="0" applyNumberFormat="1" applyFont="1" applyBorder="1" applyAlignment="1">
      <alignment horizontal="right"/>
    </xf>
    <xf numFmtId="3" fontId="2" fillId="0" borderId="23" xfId="0" applyNumberFormat="1" applyFont="1" applyBorder="1" applyAlignment="1">
      <alignment horizontal="right"/>
    </xf>
    <xf numFmtId="0" fontId="2" fillId="0" borderId="13" xfId="0" applyFont="1" applyBorder="1" applyAlignment="1">
      <alignment horizontal="right" vertical="top"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17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10" fillId="0" borderId="10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 horizontal="right" vertical="top"/>
    </xf>
    <xf numFmtId="3" fontId="2" fillId="0" borderId="11" xfId="0" applyNumberFormat="1" applyFont="1" applyBorder="1" applyAlignment="1">
      <alignment vertical="top"/>
    </xf>
    <xf numFmtId="179" fontId="2" fillId="0" borderId="11" xfId="0" applyNumberFormat="1" applyFont="1" applyBorder="1" applyAlignment="1">
      <alignment vertical="top"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 quotePrefix="1">
      <alignment vertical="top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 quotePrefix="1">
      <alignment horizontal="right" vertical="top"/>
    </xf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 horizontal="left" vertical="top"/>
    </xf>
    <xf numFmtId="11" fontId="2" fillId="0" borderId="11" xfId="0" applyNumberFormat="1" applyFont="1" applyBorder="1" applyAlignment="1" quotePrefix="1">
      <alignment horizontal="right" vertical="top"/>
    </xf>
    <xf numFmtId="3" fontId="10" fillId="0" borderId="11" xfId="0" applyNumberFormat="1" applyFont="1" applyBorder="1" applyAlignment="1">
      <alignment horizontal="right" vertical="top"/>
    </xf>
    <xf numFmtId="0" fontId="2" fillId="0" borderId="11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 wrapText="1"/>
    </xf>
    <xf numFmtId="0" fontId="2" fillId="0" borderId="11" xfId="0" applyNumberFormat="1" applyFont="1" applyFill="1" applyBorder="1" applyAlignment="1">
      <alignment vertical="top" wrapText="1"/>
    </xf>
    <xf numFmtId="0" fontId="2" fillId="0" borderId="11" xfId="0" applyFont="1" applyFill="1" applyBorder="1" applyAlignment="1">
      <alignment wrapText="1"/>
    </xf>
    <xf numFmtId="0" fontId="2" fillId="0" borderId="11" xfId="51" applyFont="1" applyFill="1" applyBorder="1" applyAlignment="1">
      <alignment vertical="top" wrapText="1"/>
      <protection/>
    </xf>
    <xf numFmtId="0" fontId="7" fillId="0" borderId="0" xfId="0" applyFont="1" applyFill="1" applyBorder="1" applyAlignment="1">
      <alignment horizontal="left"/>
    </xf>
    <xf numFmtId="179" fontId="2" fillId="33" borderId="12" xfId="0" applyNumberFormat="1" applyFont="1" applyFill="1" applyBorder="1" applyAlignment="1">
      <alignment horizontal="center" vertical="center"/>
    </xf>
    <xf numFmtId="179" fontId="2" fillId="33" borderId="13" xfId="0" applyNumberFormat="1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3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0" xfId="0" applyFont="1" applyBorder="1" applyAlignment="1">
      <alignment/>
    </xf>
    <xf numFmtId="3" fontId="3" fillId="0" borderId="13" xfId="0" applyNumberFormat="1" applyFont="1" applyBorder="1" applyAlignment="1">
      <alignment/>
    </xf>
    <xf numFmtId="3" fontId="2" fillId="0" borderId="26" xfId="0" applyNumberFormat="1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/>
    </xf>
    <xf numFmtId="3" fontId="2" fillId="0" borderId="28" xfId="0" applyNumberFormat="1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79" fontId="2" fillId="0" borderId="12" xfId="0" applyNumberFormat="1" applyFont="1" applyBorder="1" applyAlignment="1">
      <alignment horizontal="center"/>
    </xf>
    <xf numFmtId="179" fontId="2" fillId="0" borderId="13" xfId="0" applyNumberFormat="1" applyFont="1" applyBorder="1" applyAlignment="1">
      <alignment horizontal="center"/>
    </xf>
  </cellXfs>
  <cellStyles count="50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Normal 2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6"/>
  <sheetViews>
    <sheetView workbookViewId="0" topLeftCell="A1">
      <selection activeCell="D19" sqref="D19"/>
    </sheetView>
  </sheetViews>
  <sheetFormatPr defaultColWidth="9.28125" defaultRowHeight="12.75"/>
  <cols>
    <col min="1" max="1" width="7.00390625" style="32" customWidth="1"/>
    <col min="2" max="2" width="39.7109375" style="32" customWidth="1"/>
    <col min="3" max="3" width="13.28125" style="32" customWidth="1"/>
    <col min="4" max="4" width="15.28125" style="32" customWidth="1"/>
    <col min="5" max="5" width="13.57421875" style="32" customWidth="1"/>
    <col min="6" max="6" width="9.28125" style="33" customWidth="1"/>
    <col min="7" max="7" width="12.57421875" style="33" customWidth="1"/>
    <col min="8" max="8" width="14.57421875" style="33" bestFit="1" customWidth="1"/>
    <col min="9" max="16384" width="9.28125" style="32" customWidth="1"/>
  </cols>
  <sheetData>
    <row r="2" spans="1:2" ht="15.75">
      <c r="A2" s="31"/>
      <c r="B2" s="31" t="s">
        <v>28</v>
      </c>
    </row>
    <row r="3" ht="15.75">
      <c r="B3" s="31"/>
    </row>
    <row r="4" spans="1:2" ht="15.75">
      <c r="A4" s="31"/>
      <c r="B4" s="31" t="s">
        <v>101</v>
      </c>
    </row>
    <row r="6" spans="1:5" ht="15.75">
      <c r="A6" s="33"/>
      <c r="B6" s="39"/>
      <c r="C6" s="39" t="s">
        <v>40</v>
      </c>
      <c r="D6" s="48" t="s">
        <v>29</v>
      </c>
      <c r="E6" s="51" t="s">
        <v>42</v>
      </c>
    </row>
    <row r="7" spans="1:8" ht="15.75">
      <c r="A7" s="31"/>
      <c r="B7" s="40"/>
      <c r="C7" s="44" t="s">
        <v>80</v>
      </c>
      <c r="D7" s="81" t="s">
        <v>102</v>
      </c>
      <c r="E7" s="44" t="s">
        <v>43</v>
      </c>
      <c r="H7" s="34"/>
    </row>
    <row r="8" spans="1:8" ht="15.75">
      <c r="A8" s="31"/>
      <c r="B8" s="54"/>
      <c r="C8" s="45"/>
      <c r="D8" s="49"/>
      <c r="E8" s="45"/>
      <c r="H8" s="34"/>
    </row>
    <row r="9" spans="2:5" ht="15.75">
      <c r="B9" s="41" t="s">
        <v>49</v>
      </c>
      <c r="C9" s="46">
        <f>'Udvalget for Plan og Teknik'!C78</f>
        <v>86485725</v>
      </c>
      <c r="D9" s="46">
        <f>'Udvalget for Plan og Teknik'!E78</f>
        <v>55914975</v>
      </c>
      <c r="E9" s="58">
        <f>D9/C9*100</f>
        <v>64.65225908668742</v>
      </c>
    </row>
    <row r="10" spans="2:8" s="71" customFormat="1" ht="15.75">
      <c r="B10" s="73" t="s">
        <v>46</v>
      </c>
      <c r="C10" s="74">
        <f>'Udvalget for Plan og Teknik'!C65</f>
        <v>74975268</v>
      </c>
      <c r="D10" s="74">
        <f>'Udvalget for Plan og Teknik'!E65</f>
        <v>51628759</v>
      </c>
      <c r="E10" s="73"/>
      <c r="F10" s="72"/>
      <c r="G10" s="72"/>
      <c r="H10" s="72"/>
    </row>
    <row r="11" spans="2:8" s="71" customFormat="1" ht="15.75">
      <c r="B11" s="73" t="s">
        <v>44</v>
      </c>
      <c r="C11" s="74">
        <f>'Udvalget for Plan og Teknik'!C76</f>
        <v>11510457</v>
      </c>
      <c r="D11" s="74">
        <f>'Udvalget for Plan og Teknik'!E76</f>
        <v>4286216</v>
      </c>
      <c r="E11" s="73"/>
      <c r="F11" s="72"/>
      <c r="G11" s="72"/>
      <c r="H11" s="72"/>
    </row>
    <row r="12" spans="2:8" s="71" customFormat="1" ht="15.75">
      <c r="B12" s="73"/>
      <c r="C12" s="74"/>
      <c r="D12" s="109"/>
      <c r="E12" s="73"/>
      <c r="F12" s="72"/>
      <c r="G12" s="72"/>
      <c r="H12" s="72"/>
    </row>
    <row r="13" spans="2:5" ht="15.75">
      <c r="B13" s="41" t="s">
        <v>108</v>
      </c>
      <c r="C13" s="46">
        <f>SUM('Udvalget for Økonomi og Erhverv'!C11:C12)</f>
        <v>2546285</v>
      </c>
      <c r="D13" s="46">
        <f>SUM('Udvalget for Økonomi og Erhverv'!E11:E12)</f>
        <v>1781559</v>
      </c>
      <c r="E13" s="58">
        <f>D13/C13*100</f>
        <v>69.96699112628791</v>
      </c>
    </row>
    <row r="14" spans="2:5" ht="15.75">
      <c r="B14" s="42"/>
      <c r="C14" s="46"/>
      <c r="D14" s="50"/>
      <c r="E14" s="41"/>
    </row>
    <row r="15" spans="2:5" ht="15.75">
      <c r="B15" s="54"/>
      <c r="C15" s="52"/>
      <c r="D15" s="53"/>
      <c r="E15" s="52"/>
    </row>
    <row r="16" spans="1:9" ht="15.75">
      <c r="A16" s="35"/>
      <c r="B16" s="43" t="s">
        <v>90</v>
      </c>
      <c r="C16" s="47">
        <f>SUM(C9+C13)</f>
        <v>89032010</v>
      </c>
      <c r="D16" s="47">
        <f>SUM(D9+D13)</f>
        <v>57696534</v>
      </c>
      <c r="E16" s="59">
        <f>D16/C16*100</f>
        <v>64.80425860316981</v>
      </c>
      <c r="I16" s="33"/>
    </row>
    <row r="17" spans="1:9" ht="15.75">
      <c r="A17" s="35"/>
      <c r="B17" s="35"/>
      <c r="C17" s="33"/>
      <c r="D17" s="33"/>
      <c r="E17" s="33"/>
      <c r="I17" s="33"/>
    </row>
    <row r="20" spans="3:4" ht="15.75">
      <c r="C20" s="36"/>
      <c r="D20" s="36"/>
    </row>
    <row r="21" spans="2:4" ht="15.75">
      <c r="B21" s="31"/>
      <c r="C21" s="36"/>
      <c r="D21" s="36"/>
    </row>
    <row r="22" ht="15.75">
      <c r="B22" s="61"/>
    </row>
    <row r="23" spans="2:8" ht="15.75">
      <c r="B23" s="127"/>
      <c r="C23" s="127"/>
      <c r="D23" s="127"/>
      <c r="E23" s="127"/>
      <c r="H23" s="60"/>
    </row>
    <row r="24" ht="15.75">
      <c r="G24" s="60"/>
    </row>
    <row r="25" ht="15.75">
      <c r="H25" s="62"/>
    </row>
    <row r="26" ht="15.75">
      <c r="H26" s="62"/>
    </row>
    <row r="27" ht="15.75">
      <c r="H27" s="62"/>
    </row>
    <row r="28" spans="2:8" ht="15.75">
      <c r="B28" s="31"/>
      <c r="C28" s="31"/>
      <c r="D28" s="31"/>
      <c r="E28" s="31"/>
      <c r="F28" s="34"/>
      <c r="G28" s="34"/>
      <c r="H28" s="70"/>
    </row>
    <row r="29" ht="15.75">
      <c r="H29" s="62"/>
    </row>
    <row r="30" spans="2:8" ht="15.75">
      <c r="B30" s="61"/>
      <c r="H30" s="62"/>
    </row>
    <row r="31" ht="15.75">
      <c r="H31" s="62"/>
    </row>
    <row r="32" ht="15.75">
      <c r="H32" s="62"/>
    </row>
    <row r="33" ht="15.75">
      <c r="H33" s="62"/>
    </row>
    <row r="34" ht="15.75">
      <c r="H34" s="62"/>
    </row>
    <row r="35" ht="15.75">
      <c r="H35" s="62"/>
    </row>
    <row r="36" ht="15.75">
      <c r="H36" s="62"/>
    </row>
  </sheetData>
  <sheetProtection/>
  <mergeCells count="1">
    <mergeCell ref="B23:E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&amp;LSag 15-5938 / Dok 104239-15&amp;C&amp;P&amp;R&amp;D</oddFooter>
  </headerFooter>
  <rowBreaks count="1" manualBreakCount="1">
    <brk id="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79"/>
  <sheetViews>
    <sheetView tabSelected="1" workbookViewId="0" topLeftCell="A35">
      <selection activeCell="K48" sqref="K48"/>
    </sheetView>
  </sheetViews>
  <sheetFormatPr defaultColWidth="9.28125" defaultRowHeight="12.75"/>
  <cols>
    <col min="1" max="1" width="7.28125" style="1" customWidth="1"/>
    <col min="2" max="2" width="32.8515625" style="1" customWidth="1"/>
    <col min="3" max="3" width="11.8515625" style="1" customWidth="1"/>
    <col min="4" max="4" width="10.00390625" style="1" hidden="1" customWidth="1"/>
    <col min="5" max="5" width="11.28125" style="1" customWidth="1"/>
    <col min="6" max="6" width="8.57421875" style="56" hidden="1" customWidth="1"/>
    <col min="7" max="7" width="8.421875" style="1" hidden="1" customWidth="1"/>
    <col min="8" max="8" width="11.7109375" style="88" customWidth="1"/>
    <col min="9" max="9" width="12.421875" style="1" customWidth="1"/>
    <col min="10" max="10" width="51.421875" style="1" customWidth="1"/>
    <col min="11" max="11" width="11.28125" style="78" customWidth="1"/>
    <col min="12" max="16384" width="9.28125" style="1" customWidth="1"/>
  </cols>
  <sheetData>
    <row r="1" spans="1:18" s="19" customFormat="1" ht="15">
      <c r="A1" s="18" t="s">
        <v>0</v>
      </c>
      <c r="F1" s="55"/>
      <c r="G1" s="20"/>
      <c r="H1" s="87"/>
      <c r="I1" s="20"/>
      <c r="K1" s="77"/>
      <c r="L1" s="63"/>
      <c r="M1" s="63"/>
      <c r="N1" s="63"/>
      <c r="O1" s="63"/>
      <c r="P1" s="63"/>
      <c r="Q1" s="63"/>
      <c r="R1" s="63"/>
    </row>
    <row r="2" spans="1:18" s="19" customFormat="1" ht="15">
      <c r="A2" s="18" t="s">
        <v>2</v>
      </c>
      <c r="F2" s="55"/>
      <c r="G2" s="20"/>
      <c r="H2" s="87"/>
      <c r="I2" s="20"/>
      <c r="K2" s="77"/>
      <c r="L2" s="63"/>
      <c r="M2" s="63"/>
      <c r="N2" s="63"/>
      <c r="O2" s="63"/>
      <c r="P2" s="63"/>
      <c r="Q2" s="63"/>
      <c r="R2" s="63"/>
    </row>
    <row r="3" spans="1:18" ht="23.25" customHeight="1">
      <c r="A3" s="130" t="s">
        <v>1</v>
      </c>
      <c r="B3" s="131"/>
      <c r="C3" s="9" t="s">
        <v>41</v>
      </c>
      <c r="D3" s="9" t="s">
        <v>54</v>
      </c>
      <c r="E3" s="9" t="s">
        <v>3</v>
      </c>
      <c r="F3" s="128" t="s">
        <v>4</v>
      </c>
      <c r="G3" s="9" t="s">
        <v>4</v>
      </c>
      <c r="H3" s="9" t="s">
        <v>79</v>
      </c>
      <c r="I3" s="9" t="s">
        <v>72</v>
      </c>
      <c r="J3" s="10" t="s">
        <v>6</v>
      </c>
      <c r="K3" s="76"/>
      <c r="L3" s="64"/>
      <c r="M3" s="64"/>
      <c r="N3" s="64"/>
      <c r="O3" s="64"/>
      <c r="P3" s="64"/>
      <c r="Q3" s="64"/>
      <c r="R3" s="64"/>
    </row>
    <row r="4" spans="1:18" ht="17.25" customHeight="1">
      <c r="A4" s="17" t="s">
        <v>25</v>
      </c>
      <c r="B4" s="17" t="s">
        <v>88</v>
      </c>
      <c r="C4" s="11" t="s">
        <v>80</v>
      </c>
      <c r="D4" s="11" t="s">
        <v>75</v>
      </c>
      <c r="E4" s="11" t="s">
        <v>102</v>
      </c>
      <c r="F4" s="129"/>
      <c r="G4" s="12"/>
      <c r="H4" s="12" t="s">
        <v>87</v>
      </c>
      <c r="I4" s="11" t="s">
        <v>73</v>
      </c>
      <c r="J4" s="13"/>
      <c r="K4" s="76"/>
      <c r="L4" s="64"/>
      <c r="M4" s="64"/>
      <c r="N4" s="64"/>
      <c r="O4" s="64"/>
      <c r="P4" s="64"/>
      <c r="Q4" s="64"/>
      <c r="R4" s="64"/>
    </row>
    <row r="5" spans="1:18" ht="17.25" customHeight="1">
      <c r="A5" s="25"/>
      <c r="B5" s="26" t="s">
        <v>50</v>
      </c>
      <c r="C5" s="27"/>
      <c r="D5" s="28"/>
      <c r="E5" s="28"/>
      <c r="F5" s="57"/>
      <c r="G5" s="28"/>
      <c r="H5" s="89"/>
      <c r="I5" s="29"/>
      <c r="J5" s="30"/>
      <c r="K5" s="76"/>
      <c r="L5" s="64"/>
      <c r="M5" s="64"/>
      <c r="N5" s="64"/>
      <c r="O5" s="64"/>
      <c r="P5" s="64"/>
      <c r="Q5" s="64"/>
      <c r="R5" s="64"/>
    </row>
    <row r="6" spans="1:18" ht="12.75">
      <c r="A6" s="14" t="s">
        <v>12</v>
      </c>
      <c r="B6" s="15" t="s">
        <v>13</v>
      </c>
      <c r="C6" s="6"/>
      <c r="D6" s="6"/>
      <c r="E6" s="6"/>
      <c r="F6" s="58"/>
      <c r="G6" s="8"/>
      <c r="I6" s="83"/>
      <c r="J6" s="122"/>
      <c r="K6" s="76"/>
      <c r="L6" s="64"/>
      <c r="M6" s="64"/>
      <c r="N6" s="64"/>
      <c r="O6" s="64"/>
      <c r="P6" s="64"/>
      <c r="Q6" s="64"/>
      <c r="R6" s="64"/>
    </row>
    <row r="7" spans="1:18" ht="29.25" customHeight="1">
      <c r="A7" s="114" t="s">
        <v>70</v>
      </c>
      <c r="B7" s="116" t="s">
        <v>14</v>
      </c>
      <c r="C7" s="111">
        <v>1169274</v>
      </c>
      <c r="D7" s="111">
        <v>0</v>
      </c>
      <c r="E7" s="111">
        <v>854525</v>
      </c>
      <c r="F7" s="112">
        <f>E7/C7*100</f>
        <v>73.08167290130457</v>
      </c>
      <c r="G7" s="113"/>
      <c r="H7" s="110">
        <v>1269274</v>
      </c>
      <c r="I7" s="110">
        <f>SUM(C7-H7)</f>
        <v>-100000</v>
      </c>
      <c r="J7" s="123" t="s">
        <v>110</v>
      </c>
      <c r="K7" s="76"/>
      <c r="L7" s="64"/>
      <c r="M7" s="64"/>
      <c r="N7" s="64"/>
      <c r="O7" s="64"/>
      <c r="P7" s="64"/>
      <c r="Q7" s="64"/>
      <c r="R7" s="64"/>
    </row>
    <row r="8" spans="1:18" ht="54" customHeight="1">
      <c r="A8" s="114" t="s">
        <v>81</v>
      </c>
      <c r="B8" s="115" t="s">
        <v>82</v>
      </c>
      <c r="C8" s="111">
        <v>354550</v>
      </c>
      <c r="D8" s="111">
        <v>0</v>
      </c>
      <c r="E8" s="111">
        <v>256660</v>
      </c>
      <c r="F8" s="112"/>
      <c r="G8" s="113"/>
      <c r="H8" s="110">
        <v>304550</v>
      </c>
      <c r="I8" s="110">
        <f aca="true" t="shared" si="0" ref="I8:I22">SUM(C8-H8)</f>
        <v>50000</v>
      </c>
      <c r="J8" s="124" t="s">
        <v>130</v>
      </c>
      <c r="K8" s="76"/>
      <c r="L8" s="64"/>
      <c r="M8" s="64"/>
      <c r="N8" s="64"/>
      <c r="O8" s="64"/>
      <c r="P8" s="64"/>
      <c r="Q8" s="64"/>
      <c r="R8" s="64"/>
    </row>
    <row r="9" spans="1:18" ht="15.75" customHeight="1">
      <c r="A9" s="14" t="s">
        <v>15</v>
      </c>
      <c r="B9" s="15" t="s">
        <v>16</v>
      </c>
      <c r="C9" s="6"/>
      <c r="D9" s="6"/>
      <c r="E9" s="6"/>
      <c r="F9" s="58"/>
      <c r="G9" s="8"/>
      <c r="H9" s="91"/>
      <c r="I9" s="91"/>
      <c r="J9" s="122"/>
      <c r="K9" s="76"/>
      <c r="L9" s="64"/>
      <c r="M9" s="64"/>
      <c r="N9" s="64"/>
      <c r="O9" s="64"/>
      <c r="P9" s="64"/>
      <c r="Q9" s="64"/>
      <c r="R9" s="64"/>
    </row>
    <row r="10" spans="1:18" ht="28.5" customHeight="1">
      <c r="A10" s="117" t="s">
        <v>60</v>
      </c>
      <c r="B10" s="115" t="s">
        <v>91</v>
      </c>
      <c r="C10" s="111">
        <v>8840869</v>
      </c>
      <c r="D10" s="111">
        <v>0</v>
      </c>
      <c r="E10" s="111">
        <v>8988678</v>
      </c>
      <c r="F10" s="112">
        <f aca="true" t="shared" si="1" ref="F10:F17">E10/C10*100</f>
        <v>101.67188315990204</v>
      </c>
      <c r="G10" s="113"/>
      <c r="H10" s="110">
        <v>10340869</v>
      </c>
      <c r="I10" s="110">
        <f t="shared" si="0"/>
        <v>-1500000</v>
      </c>
      <c r="J10" s="123" t="s">
        <v>111</v>
      </c>
      <c r="K10" s="76"/>
      <c r="L10" s="64"/>
      <c r="M10" s="64"/>
      <c r="N10" s="64"/>
      <c r="O10" s="64"/>
      <c r="P10" s="64"/>
      <c r="Q10" s="64"/>
      <c r="R10" s="64"/>
    </row>
    <row r="11" spans="1:18" ht="15" customHeight="1">
      <c r="A11" s="38" t="s">
        <v>62</v>
      </c>
      <c r="B11" s="79" t="s">
        <v>95</v>
      </c>
      <c r="C11" s="7">
        <v>8202</v>
      </c>
      <c r="D11" s="7">
        <v>0</v>
      </c>
      <c r="E11" s="7">
        <v>21634</v>
      </c>
      <c r="F11" s="58">
        <f t="shared" si="1"/>
        <v>263.76493538161424</v>
      </c>
      <c r="G11" s="8"/>
      <c r="H11" s="91">
        <v>8202</v>
      </c>
      <c r="I11" s="91">
        <f t="shared" si="0"/>
        <v>0</v>
      </c>
      <c r="J11" s="122" t="s">
        <v>128</v>
      </c>
      <c r="K11" s="76"/>
      <c r="L11" s="64"/>
      <c r="M11" s="64"/>
      <c r="N11" s="64"/>
      <c r="O11" s="64"/>
      <c r="P11" s="64"/>
      <c r="Q11" s="64"/>
      <c r="R11" s="64"/>
    </row>
    <row r="12" spans="1:18" ht="15.75" customHeight="1">
      <c r="A12" s="38" t="s">
        <v>63</v>
      </c>
      <c r="B12" s="79" t="s">
        <v>59</v>
      </c>
      <c r="C12" s="7">
        <v>64346</v>
      </c>
      <c r="D12" s="7">
        <v>0</v>
      </c>
      <c r="E12" s="7">
        <v>43977</v>
      </c>
      <c r="F12" s="58">
        <f>E12/C12*100</f>
        <v>68.34457464333448</v>
      </c>
      <c r="G12" s="8"/>
      <c r="H12" s="91">
        <v>64346</v>
      </c>
      <c r="I12" s="91">
        <f t="shared" si="0"/>
        <v>0</v>
      </c>
      <c r="J12" s="122" t="s">
        <v>129</v>
      </c>
      <c r="K12" s="76"/>
      <c r="L12" s="64"/>
      <c r="M12" s="64"/>
      <c r="N12" s="64"/>
      <c r="O12" s="64"/>
      <c r="P12" s="64"/>
      <c r="Q12" s="64"/>
      <c r="R12" s="64"/>
    </row>
    <row r="13" spans="1:18" ht="16.5" customHeight="1">
      <c r="A13" s="38" t="s">
        <v>76</v>
      </c>
      <c r="B13" s="79" t="s">
        <v>77</v>
      </c>
      <c r="C13" s="7">
        <v>298875</v>
      </c>
      <c r="D13" s="7">
        <v>0</v>
      </c>
      <c r="E13" s="7">
        <v>156529</v>
      </c>
      <c r="F13" s="58"/>
      <c r="G13" s="8"/>
      <c r="H13" s="91">
        <v>248875</v>
      </c>
      <c r="I13" s="91">
        <f t="shared" si="0"/>
        <v>50000</v>
      </c>
      <c r="J13" s="122" t="s">
        <v>118</v>
      </c>
      <c r="K13" s="76"/>
      <c r="L13" s="64"/>
      <c r="M13" s="64"/>
      <c r="N13" s="64"/>
      <c r="O13" s="64"/>
      <c r="P13" s="64"/>
      <c r="Q13" s="64"/>
      <c r="R13" s="64"/>
    </row>
    <row r="14" spans="1:18" ht="32.25" customHeight="1">
      <c r="A14" s="117" t="s">
        <v>64</v>
      </c>
      <c r="B14" s="116" t="s">
        <v>30</v>
      </c>
      <c r="C14" s="111">
        <v>490713</v>
      </c>
      <c r="D14" s="111">
        <v>0</v>
      </c>
      <c r="E14" s="111">
        <v>395635</v>
      </c>
      <c r="F14" s="112">
        <f t="shared" si="1"/>
        <v>80.62451983134746</v>
      </c>
      <c r="G14" s="113"/>
      <c r="H14" s="110">
        <v>590713</v>
      </c>
      <c r="I14" s="110">
        <f t="shared" si="0"/>
        <v>-100000</v>
      </c>
      <c r="J14" s="123" t="s">
        <v>112</v>
      </c>
      <c r="K14" s="76"/>
      <c r="L14" s="64"/>
      <c r="M14" s="64"/>
      <c r="N14" s="64"/>
      <c r="O14" s="64"/>
      <c r="P14" s="64"/>
      <c r="Q14" s="64"/>
      <c r="R14" s="64"/>
    </row>
    <row r="15" spans="1:18" ht="15" customHeight="1">
      <c r="A15" s="38" t="s">
        <v>65</v>
      </c>
      <c r="B15" s="79" t="s">
        <v>31</v>
      </c>
      <c r="C15" s="7">
        <v>-7614</v>
      </c>
      <c r="D15" s="7">
        <v>0</v>
      </c>
      <c r="E15" s="7">
        <v>2583</v>
      </c>
      <c r="F15" s="58">
        <f t="shared" si="1"/>
        <v>-33.92434988179669</v>
      </c>
      <c r="G15" s="8"/>
      <c r="H15" s="91">
        <v>-7614</v>
      </c>
      <c r="I15" s="91">
        <f t="shared" si="0"/>
        <v>0</v>
      </c>
      <c r="J15" s="122" t="s">
        <v>94</v>
      </c>
      <c r="K15" s="76"/>
      <c r="L15" s="64"/>
      <c r="M15" s="64"/>
      <c r="N15" s="64"/>
      <c r="O15" s="64"/>
      <c r="P15" s="64"/>
      <c r="Q15" s="64"/>
      <c r="R15" s="64"/>
    </row>
    <row r="16" spans="1:18" ht="40.5" customHeight="1">
      <c r="A16" s="117" t="s">
        <v>66</v>
      </c>
      <c r="B16" s="116" t="s">
        <v>32</v>
      </c>
      <c r="C16" s="111">
        <v>209696</v>
      </c>
      <c r="D16" s="111">
        <v>0</v>
      </c>
      <c r="E16" s="111">
        <v>212942</v>
      </c>
      <c r="F16" s="112">
        <f t="shared" si="1"/>
        <v>101.54795513505263</v>
      </c>
      <c r="G16" s="113"/>
      <c r="H16" s="110">
        <v>409696</v>
      </c>
      <c r="I16" s="110">
        <f t="shared" si="0"/>
        <v>-200000</v>
      </c>
      <c r="J16" s="123" t="s">
        <v>121</v>
      </c>
      <c r="K16" s="76"/>
      <c r="L16" s="64"/>
      <c r="M16" s="64"/>
      <c r="N16" s="64"/>
      <c r="O16" s="64"/>
      <c r="P16" s="64"/>
      <c r="Q16" s="64"/>
      <c r="R16" s="64"/>
    </row>
    <row r="17" spans="1:18" ht="15" customHeight="1">
      <c r="A17" s="38" t="s">
        <v>67</v>
      </c>
      <c r="B17" s="79" t="s">
        <v>39</v>
      </c>
      <c r="C17" s="7">
        <v>116210</v>
      </c>
      <c r="D17" s="7">
        <v>0</v>
      </c>
      <c r="E17" s="7">
        <v>81820</v>
      </c>
      <c r="F17" s="58">
        <f t="shared" si="1"/>
        <v>70.40702177093193</v>
      </c>
      <c r="G17" s="8"/>
      <c r="H17" s="91">
        <v>116210</v>
      </c>
      <c r="I17" s="91">
        <f t="shared" si="0"/>
        <v>0</v>
      </c>
      <c r="J17" s="122" t="s">
        <v>94</v>
      </c>
      <c r="K17" s="76"/>
      <c r="L17" s="64"/>
      <c r="M17" s="64"/>
      <c r="N17" s="64"/>
      <c r="O17" s="64"/>
      <c r="P17" s="64"/>
      <c r="Q17" s="64"/>
      <c r="R17" s="64"/>
    </row>
    <row r="18" spans="1:18" ht="10.5" customHeight="1">
      <c r="A18" s="14" t="s">
        <v>7</v>
      </c>
      <c r="B18" s="16" t="s">
        <v>8</v>
      </c>
      <c r="C18" s="7"/>
      <c r="D18" s="7"/>
      <c r="E18" s="7"/>
      <c r="F18" s="58"/>
      <c r="G18" s="8"/>
      <c r="H18" s="91"/>
      <c r="I18" s="91"/>
      <c r="J18" s="122"/>
      <c r="K18" s="80"/>
      <c r="L18" s="64"/>
      <c r="M18" s="64"/>
      <c r="N18" s="64"/>
      <c r="O18" s="64"/>
      <c r="P18" s="64"/>
      <c r="Q18" s="64"/>
      <c r="R18" s="64"/>
    </row>
    <row r="19" spans="1:18" ht="12.75" customHeight="1">
      <c r="A19" s="14"/>
      <c r="B19" s="16" t="s">
        <v>26</v>
      </c>
      <c r="C19" s="7"/>
      <c r="D19" s="7"/>
      <c r="E19" s="7"/>
      <c r="F19" s="58"/>
      <c r="G19" s="8"/>
      <c r="H19" s="91"/>
      <c r="I19" s="91"/>
      <c r="J19" s="122"/>
      <c r="K19" s="80"/>
      <c r="L19" s="64"/>
      <c r="M19" s="64"/>
      <c r="N19" s="64"/>
      <c r="O19" s="64"/>
      <c r="P19" s="64"/>
      <c r="Q19" s="64"/>
      <c r="R19" s="64"/>
    </row>
    <row r="20" spans="1:18" ht="30.75" customHeight="1">
      <c r="A20" s="117" t="s">
        <v>33</v>
      </c>
      <c r="B20" s="115" t="s">
        <v>136</v>
      </c>
      <c r="C20" s="111">
        <v>6020745</v>
      </c>
      <c r="D20" s="111">
        <v>0</v>
      </c>
      <c r="E20" s="111">
        <v>3807782</v>
      </c>
      <c r="F20" s="112">
        <f>E20/C20*100</f>
        <v>63.24436593810234</v>
      </c>
      <c r="G20" s="113"/>
      <c r="H20" s="110">
        <v>5720745</v>
      </c>
      <c r="I20" s="110">
        <f t="shared" si="0"/>
        <v>300000</v>
      </c>
      <c r="J20" s="123" t="s">
        <v>132</v>
      </c>
      <c r="K20" s="80"/>
      <c r="L20" s="64"/>
      <c r="M20" s="64"/>
      <c r="N20" s="64"/>
      <c r="O20" s="64"/>
      <c r="P20" s="64"/>
      <c r="Q20" s="64"/>
      <c r="R20" s="64"/>
    </row>
    <row r="21" spans="1:18" ht="16.5" customHeight="1">
      <c r="A21" s="117" t="s">
        <v>35</v>
      </c>
      <c r="B21" s="115" t="s">
        <v>61</v>
      </c>
      <c r="C21" s="111">
        <v>-10420</v>
      </c>
      <c r="D21" s="111">
        <v>0</v>
      </c>
      <c r="E21" s="111">
        <v>-136987</v>
      </c>
      <c r="F21" s="112"/>
      <c r="G21" s="113"/>
      <c r="H21" s="110">
        <v>-10420</v>
      </c>
      <c r="I21" s="110">
        <f t="shared" si="0"/>
        <v>0</v>
      </c>
      <c r="J21" s="122" t="s">
        <v>122</v>
      </c>
      <c r="K21" s="80"/>
      <c r="L21" s="64"/>
      <c r="M21" s="64"/>
      <c r="N21" s="64"/>
      <c r="O21" s="64"/>
      <c r="P21" s="64"/>
      <c r="Q21" s="64"/>
      <c r="R21" s="64"/>
    </row>
    <row r="22" spans="1:18" ht="19.5" customHeight="1">
      <c r="A22" s="117" t="s">
        <v>45</v>
      </c>
      <c r="B22" s="116" t="s">
        <v>96</v>
      </c>
      <c r="C22" s="111">
        <v>498290</v>
      </c>
      <c r="D22" s="111">
        <v>0</v>
      </c>
      <c r="E22" s="111">
        <v>219516</v>
      </c>
      <c r="F22" s="112">
        <f>E22/C22*100</f>
        <v>44.05386421561741</v>
      </c>
      <c r="G22" s="113"/>
      <c r="H22" s="110">
        <v>398290</v>
      </c>
      <c r="I22" s="110">
        <f t="shared" si="0"/>
        <v>100000</v>
      </c>
      <c r="J22" s="123" t="s">
        <v>133</v>
      </c>
      <c r="K22" s="80"/>
      <c r="L22" s="64"/>
      <c r="M22" s="64"/>
      <c r="N22" s="64"/>
      <c r="O22" s="64"/>
      <c r="P22" s="64"/>
      <c r="Q22" s="64"/>
      <c r="R22" s="64"/>
    </row>
    <row r="23" spans="1:18" ht="12" customHeight="1">
      <c r="A23" s="38" t="s">
        <v>57</v>
      </c>
      <c r="B23" s="5" t="s">
        <v>58</v>
      </c>
      <c r="C23" s="7">
        <v>-50000</v>
      </c>
      <c r="D23" s="7">
        <v>0</v>
      </c>
      <c r="E23" s="7">
        <v>3400</v>
      </c>
      <c r="F23" s="58"/>
      <c r="G23" s="8"/>
      <c r="H23" s="91">
        <v>-50000</v>
      </c>
      <c r="I23" s="91">
        <f>SUM(C23-H23)</f>
        <v>0</v>
      </c>
      <c r="J23" s="122" t="s">
        <v>94</v>
      </c>
      <c r="K23" s="80"/>
      <c r="L23" s="64"/>
      <c r="M23" s="64"/>
      <c r="N23" s="64"/>
      <c r="O23" s="64"/>
      <c r="P23" s="64"/>
      <c r="Q23" s="64"/>
      <c r="R23" s="64"/>
    </row>
    <row r="24" spans="1:18" ht="15" customHeight="1">
      <c r="A24" s="130" t="s">
        <v>1</v>
      </c>
      <c r="B24" s="131"/>
      <c r="C24" s="9" t="s">
        <v>41</v>
      </c>
      <c r="D24" s="9" t="s">
        <v>54</v>
      </c>
      <c r="E24" s="9"/>
      <c r="F24" s="128" t="s">
        <v>4</v>
      </c>
      <c r="G24" s="9" t="s">
        <v>4</v>
      </c>
      <c r="H24" s="9" t="s">
        <v>79</v>
      </c>
      <c r="I24" s="9" t="s">
        <v>72</v>
      </c>
      <c r="J24" s="10" t="s">
        <v>6</v>
      </c>
      <c r="K24" s="76"/>
      <c r="L24" s="64"/>
      <c r="M24" s="64"/>
      <c r="N24" s="64"/>
      <c r="O24" s="64"/>
      <c r="P24" s="64"/>
      <c r="Q24" s="64"/>
      <c r="R24" s="64"/>
    </row>
    <row r="25" spans="1:18" ht="12" customHeight="1">
      <c r="A25" s="17" t="s">
        <v>25</v>
      </c>
      <c r="B25" s="17" t="s">
        <v>88</v>
      </c>
      <c r="C25" s="11" t="s">
        <v>80</v>
      </c>
      <c r="D25" s="11" t="s">
        <v>75</v>
      </c>
      <c r="E25" s="11" t="s">
        <v>102</v>
      </c>
      <c r="F25" s="129"/>
      <c r="G25" s="12"/>
      <c r="H25" s="12" t="s">
        <v>87</v>
      </c>
      <c r="I25" s="11" t="s">
        <v>73</v>
      </c>
      <c r="J25" s="13"/>
      <c r="K25" s="76"/>
      <c r="L25" s="64"/>
      <c r="M25" s="64"/>
      <c r="N25" s="64"/>
      <c r="O25" s="64"/>
      <c r="P25" s="64"/>
      <c r="Q25" s="64"/>
      <c r="R25" s="64"/>
    </row>
    <row r="26" spans="1:18" ht="12" customHeight="1">
      <c r="A26" s="25"/>
      <c r="B26" s="26" t="s">
        <v>50</v>
      </c>
      <c r="C26" s="27"/>
      <c r="D26" s="28"/>
      <c r="E26" s="28"/>
      <c r="F26" s="57"/>
      <c r="G26" s="28"/>
      <c r="H26" s="89"/>
      <c r="I26" s="29"/>
      <c r="J26" s="30"/>
      <c r="K26" s="76"/>
      <c r="L26" s="64"/>
      <c r="M26" s="64"/>
      <c r="N26" s="64"/>
      <c r="O26" s="64"/>
      <c r="P26" s="64"/>
      <c r="Q26" s="64"/>
      <c r="R26" s="64"/>
    </row>
    <row r="27" spans="1:18" ht="12" customHeight="1">
      <c r="A27" s="98"/>
      <c r="B27" s="99"/>
      <c r="C27" s="100"/>
      <c r="D27" s="101"/>
      <c r="E27" s="101"/>
      <c r="F27" s="102"/>
      <c r="G27" s="101"/>
      <c r="H27" s="103"/>
      <c r="I27" s="104"/>
      <c r="J27" s="105"/>
      <c r="K27" s="76"/>
      <c r="L27" s="64"/>
      <c r="M27" s="64"/>
      <c r="N27" s="64"/>
      <c r="O27" s="64"/>
      <c r="P27" s="64"/>
      <c r="Q27" s="64"/>
      <c r="R27" s="64"/>
    </row>
    <row r="28" spans="1:18" ht="12.75">
      <c r="A28" s="14" t="s">
        <v>10</v>
      </c>
      <c r="B28" s="16" t="s">
        <v>11</v>
      </c>
      <c r="C28" s="7"/>
      <c r="D28" s="7"/>
      <c r="E28" s="7"/>
      <c r="F28" s="58"/>
      <c r="G28" s="8"/>
      <c r="H28" s="91"/>
      <c r="I28" s="90"/>
      <c r="J28" s="122"/>
      <c r="K28" s="76"/>
      <c r="L28" s="64"/>
      <c r="M28" s="64"/>
      <c r="N28" s="64"/>
      <c r="O28" s="64"/>
      <c r="P28" s="64"/>
      <c r="Q28" s="64"/>
      <c r="R28" s="64"/>
    </row>
    <row r="29" spans="1:18" ht="12.75">
      <c r="A29" s="14"/>
      <c r="B29" s="16" t="s">
        <v>9</v>
      </c>
      <c r="C29" s="7"/>
      <c r="D29" s="7"/>
      <c r="E29" s="7"/>
      <c r="F29" s="58"/>
      <c r="G29" s="8"/>
      <c r="H29" s="91"/>
      <c r="I29" s="90"/>
      <c r="J29" s="122"/>
      <c r="K29" s="76"/>
      <c r="L29" s="64"/>
      <c r="M29" s="64"/>
      <c r="N29" s="64"/>
      <c r="O29" s="64"/>
      <c r="P29" s="64"/>
      <c r="Q29" s="64"/>
      <c r="R29" s="64"/>
    </row>
    <row r="30" spans="1:18" ht="43.5" customHeight="1">
      <c r="A30" s="120" t="s">
        <v>68</v>
      </c>
      <c r="B30" s="116" t="s">
        <v>71</v>
      </c>
      <c r="C30" s="111">
        <v>1738388</v>
      </c>
      <c r="D30" s="111">
        <v>0</v>
      </c>
      <c r="E30" s="111">
        <v>773476</v>
      </c>
      <c r="F30" s="112">
        <f>E30/C30*100</f>
        <v>44.49386443072548</v>
      </c>
      <c r="G30" s="113"/>
      <c r="H30" s="110">
        <v>1238388</v>
      </c>
      <c r="I30" s="110">
        <f>SUM(C30-H30)</f>
        <v>500000</v>
      </c>
      <c r="J30" s="123" t="s">
        <v>119</v>
      </c>
      <c r="K30" s="76"/>
      <c r="L30" s="64"/>
      <c r="M30" s="64"/>
      <c r="N30" s="64"/>
      <c r="O30" s="64"/>
      <c r="P30" s="64"/>
      <c r="Q30" s="64"/>
      <c r="R30" s="64"/>
    </row>
    <row r="31" spans="1:18" ht="12.75">
      <c r="A31" s="38" t="s">
        <v>47</v>
      </c>
      <c r="B31" s="5" t="s">
        <v>52</v>
      </c>
      <c r="C31" s="7">
        <v>321697</v>
      </c>
      <c r="D31" s="7">
        <v>0</v>
      </c>
      <c r="E31" s="7">
        <v>77868</v>
      </c>
      <c r="F31" s="58">
        <f>E31/C31*100</f>
        <v>24.205385813358532</v>
      </c>
      <c r="G31" s="8"/>
      <c r="H31" s="91">
        <v>121697</v>
      </c>
      <c r="I31" s="91">
        <f aca="true" t="shared" si="2" ref="I31:I45">SUM(C31-H31)</f>
        <v>200000</v>
      </c>
      <c r="J31" s="123" t="s">
        <v>120</v>
      </c>
      <c r="K31" s="76"/>
      <c r="L31" s="64"/>
      <c r="M31" s="64"/>
      <c r="N31" s="64"/>
      <c r="O31" s="64"/>
      <c r="P31" s="64"/>
      <c r="Q31" s="64"/>
      <c r="R31" s="64"/>
    </row>
    <row r="32" spans="1:18" ht="12.75">
      <c r="A32" s="38"/>
      <c r="B32" s="5"/>
      <c r="C32" s="7"/>
      <c r="D32" s="7"/>
      <c r="E32" s="7"/>
      <c r="F32" s="58"/>
      <c r="G32" s="8"/>
      <c r="H32" s="91"/>
      <c r="I32" s="91"/>
      <c r="J32" s="123"/>
      <c r="K32" s="76"/>
      <c r="L32" s="64"/>
      <c r="M32" s="64"/>
      <c r="N32" s="64"/>
      <c r="O32" s="64"/>
      <c r="P32" s="64"/>
      <c r="Q32" s="64"/>
      <c r="R32" s="64"/>
    </row>
    <row r="33" spans="1:18" ht="12.75">
      <c r="A33" s="14"/>
      <c r="B33" s="16" t="s">
        <v>37</v>
      </c>
      <c r="C33" s="7"/>
      <c r="D33" s="7"/>
      <c r="E33" s="7"/>
      <c r="F33" s="58">
        <v>52.4</v>
      </c>
      <c r="G33" s="8"/>
      <c r="H33" s="91"/>
      <c r="I33" s="91"/>
      <c r="J33" s="122"/>
      <c r="K33" s="76"/>
      <c r="L33" s="64"/>
      <c r="M33" s="64"/>
      <c r="N33" s="64"/>
      <c r="O33" s="64"/>
      <c r="P33" s="64"/>
      <c r="Q33" s="64"/>
      <c r="R33" s="64"/>
    </row>
    <row r="34" spans="1:18" ht="15.75" customHeight="1">
      <c r="A34" s="14" t="s">
        <v>17</v>
      </c>
      <c r="B34" s="16" t="s">
        <v>18</v>
      </c>
      <c r="C34" s="7"/>
      <c r="D34" s="7"/>
      <c r="E34" s="7"/>
      <c r="F34" s="58"/>
      <c r="G34" s="8"/>
      <c r="H34" s="91"/>
      <c r="I34" s="91"/>
      <c r="J34" s="122"/>
      <c r="K34" s="76"/>
      <c r="L34" s="64"/>
      <c r="M34" s="64"/>
      <c r="N34" s="64"/>
      <c r="O34" s="64"/>
      <c r="P34" s="64"/>
      <c r="Q34" s="64"/>
      <c r="R34" s="64"/>
    </row>
    <row r="35" spans="1:18" ht="37.5" customHeight="1">
      <c r="A35" s="118">
        <v>201001</v>
      </c>
      <c r="B35" s="116" t="s">
        <v>34</v>
      </c>
      <c r="C35" s="111">
        <v>26717</v>
      </c>
      <c r="D35" s="111">
        <v>0</v>
      </c>
      <c r="E35" s="111">
        <v>970372</v>
      </c>
      <c r="F35" s="112">
        <f>E35/C35*100</f>
        <v>3632.0395253958154</v>
      </c>
      <c r="G35" s="113"/>
      <c r="H35" s="110">
        <v>526717</v>
      </c>
      <c r="I35" s="110">
        <f t="shared" si="2"/>
        <v>-500000</v>
      </c>
      <c r="J35" s="123" t="s">
        <v>113</v>
      </c>
      <c r="K35" s="76"/>
      <c r="L35" s="64"/>
      <c r="M35" s="64"/>
      <c r="N35" s="64"/>
      <c r="O35" s="64"/>
      <c r="P35" s="64"/>
      <c r="Q35" s="64"/>
      <c r="R35" s="64"/>
    </row>
    <row r="36" spans="1:18" ht="24" customHeight="1">
      <c r="A36" s="118">
        <v>201003</v>
      </c>
      <c r="B36" s="116" t="s">
        <v>48</v>
      </c>
      <c r="C36" s="111">
        <v>3252753</v>
      </c>
      <c r="D36" s="111">
        <v>0</v>
      </c>
      <c r="E36" s="111">
        <v>19838</v>
      </c>
      <c r="F36" s="112">
        <f>E36/C36*100</f>
        <v>0.6098833818614571</v>
      </c>
      <c r="G36" s="113"/>
      <c r="H36" s="110">
        <v>2052753</v>
      </c>
      <c r="I36" s="110">
        <f t="shared" si="2"/>
        <v>1200000</v>
      </c>
      <c r="J36" s="123" t="s">
        <v>123</v>
      </c>
      <c r="K36" s="76"/>
      <c r="L36" s="64"/>
      <c r="M36" s="64"/>
      <c r="N36" s="64"/>
      <c r="O36" s="64"/>
      <c r="P36" s="64"/>
      <c r="Q36" s="64"/>
      <c r="R36" s="64"/>
    </row>
    <row r="37" spans="1:18" ht="39" customHeight="1">
      <c r="A37" s="118">
        <v>201005</v>
      </c>
      <c r="B37" s="116" t="s">
        <v>55</v>
      </c>
      <c r="C37" s="111">
        <v>1975581</v>
      </c>
      <c r="D37" s="111">
        <v>0</v>
      </c>
      <c r="E37" s="111">
        <v>1724811</v>
      </c>
      <c r="F37" s="112">
        <f>E37/C37*100</f>
        <v>87.30651894303499</v>
      </c>
      <c r="G37" s="113"/>
      <c r="H37" s="110">
        <v>2475581</v>
      </c>
      <c r="I37" s="110">
        <f t="shared" si="2"/>
        <v>-500000</v>
      </c>
      <c r="J37" s="123" t="s">
        <v>131</v>
      </c>
      <c r="K37" s="76"/>
      <c r="L37" s="64"/>
      <c r="M37" s="64"/>
      <c r="N37" s="64"/>
      <c r="O37" s="64"/>
      <c r="P37" s="64"/>
      <c r="Q37" s="64"/>
      <c r="R37" s="64"/>
    </row>
    <row r="38" spans="1:18" ht="12.75">
      <c r="A38" s="6"/>
      <c r="B38" s="4"/>
      <c r="C38" s="7"/>
      <c r="D38" s="7"/>
      <c r="E38" s="7"/>
      <c r="F38" s="58"/>
      <c r="G38" s="8"/>
      <c r="H38" s="91"/>
      <c r="I38" s="91"/>
      <c r="J38" s="123"/>
      <c r="K38" s="76"/>
      <c r="L38" s="64"/>
      <c r="M38" s="64"/>
      <c r="N38" s="64"/>
      <c r="O38" s="64"/>
      <c r="P38" s="64"/>
      <c r="Q38" s="64"/>
      <c r="R38" s="64"/>
    </row>
    <row r="39" spans="1:18" ht="14.25" customHeight="1">
      <c r="A39" s="14"/>
      <c r="B39" s="16" t="s">
        <v>36</v>
      </c>
      <c r="C39" s="7"/>
      <c r="D39" s="7"/>
      <c r="E39" s="7"/>
      <c r="F39" s="58"/>
      <c r="G39" s="8"/>
      <c r="H39" s="91"/>
      <c r="I39" s="91"/>
      <c r="J39" s="122"/>
      <c r="K39" s="76"/>
      <c r="L39" s="64"/>
      <c r="M39" s="64"/>
      <c r="N39" s="64"/>
      <c r="O39" s="64"/>
      <c r="P39" s="64"/>
      <c r="Q39" s="64"/>
      <c r="R39" s="64"/>
    </row>
    <row r="40" spans="1:18" ht="15.75" customHeight="1">
      <c r="A40" s="6">
        <v>203001</v>
      </c>
      <c r="B40" s="5" t="s">
        <v>34</v>
      </c>
      <c r="C40" s="7">
        <v>-335610</v>
      </c>
      <c r="D40" s="7">
        <v>0</v>
      </c>
      <c r="E40" s="7">
        <v>-315632</v>
      </c>
      <c r="F40" s="58">
        <f>E40/C40*100</f>
        <v>94.04725723309794</v>
      </c>
      <c r="G40" s="8"/>
      <c r="H40" s="91">
        <v>-335610</v>
      </c>
      <c r="I40" s="91">
        <f t="shared" si="2"/>
        <v>0</v>
      </c>
      <c r="J40" s="122" t="s">
        <v>94</v>
      </c>
      <c r="K40" s="76"/>
      <c r="L40" s="64"/>
      <c r="M40" s="64"/>
      <c r="N40" s="64"/>
      <c r="O40" s="64"/>
      <c r="P40" s="64"/>
      <c r="Q40" s="64"/>
      <c r="R40" s="64"/>
    </row>
    <row r="41" spans="1:18" ht="12.75">
      <c r="A41" s="6"/>
      <c r="B41" s="5"/>
      <c r="C41" s="7"/>
      <c r="D41" s="7"/>
      <c r="E41" s="7"/>
      <c r="F41" s="58"/>
      <c r="G41" s="8"/>
      <c r="H41" s="91"/>
      <c r="I41" s="91"/>
      <c r="J41" s="122"/>
      <c r="K41" s="76"/>
      <c r="L41" s="64"/>
      <c r="M41" s="64"/>
      <c r="N41" s="64"/>
      <c r="O41" s="64"/>
      <c r="P41" s="64"/>
      <c r="Q41" s="64"/>
      <c r="R41" s="64"/>
    </row>
    <row r="42" spans="1:18" ht="12.75">
      <c r="A42" s="6"/>
      <c r="B42" s="16" t="s">
        <v>27</v>
      </c>
      <c r="C42" s="7"/>
      <c r="D42" s="7"/>
      <c r="E42" s="7"/>
      <c r="F42" s="58"/>
      <c r="G42" s="8"/>
      <c r="H42" s="91"/>
      <c r="I42" s="91"/>
      <c r="J42" s="122"/>
      <c r="K42" s="76"/>
      <c r="L42" s="64"/>
      <c r="M42" s="64"/>
      <c r="N42" s="64"/>
      <c r="O42" s="64"/>
      <c r="P42" s="64"/>
      <c r="Q42" s="64"/>
      <c r="R42" s="64"/>
    </row>
    <row r="43" spans="1:18" ht="41.25" customHeight="1">
      <c r="A43" s="118">
        <v>205001</v>
      </c>
      <c r="B43" s="116" t="s">
        <v>34</v>
      </c>
      <c r="C43" s="111">
        <v>2758201</v>
      </c>
      <c r="D43" s="111">
        <v>0</v>
      </c>
      <c r="E43" s="111">
        <v>1285844</v>
      </c>
      <c r="F43" s="112">
        <f>E43/C43*100</f>
        <v>46.61893748860217</v>
      </c>
      <c r="G43" s="113"/>
      <c r="H43" s="110">
        <v>2158201</v>
      </c>
      <c r="I43" s="110">
        <f t="shared" si="2"/>
        <v>600000</v>
      </c>
      <c r="J43" s="123" t="s">
        <v>127</v>
      </c>
      <c r="K43" s="76"/>
      <c r="L43" s="64"/>
      <c r="M43" s="64"/>
      <c r="N43" s="64"/>
      <c r="O43" s="64"/>
      <c r="P43" s="64"/>
      <c r="Q43" s="64"/>
      <c r="R43" s="64"/>
    </row>
    <row r="44" spans="1:18" ht="18.75" customHeight="1">
      <c r="A44" s="118">
        <v>205002</v>
      </c>
      <c r="B44" s="116" t="s">
        <v>53</v>
      </c>
      <c r="C44" s="111">
        <v>85171</v>
      </c>
      <c r="D44" s="111">
        <v>0</v>
      </c>
      <c r="E44" s="111">
        <v>55076</v>
      </c>
      <c r="F44" s="112"/>
      <c r="G44" s="113"/>
      <c r="H44" s="110">
        <v>85171</v>
      </c>
      <c r="I44" s="110">
        <f t="shared" si="2"/>
        <v>0</v>
      </c>
      <c r="J44" s="123" t="s">
        <v>94</v>
      </c>
      <c r="K44" s="76"/>
      <c r="L44" s="64"/>
      <c r="M44" s="64"/>
      <c r="N44" s="64"/>
      <c r="O44" s="64"/>
      <c r="P44" s="64"/>
      <c r="Q44" s="64"/>
      <c r="R44" s="64"/>
    </row>
    <row r="45" spans="1:18" ht="21" customHeight="1">
      <c r="A45" s="118">
        <v>205003</v>
      </c>
      <c r="B45" s="116" t="s">
        <v>100</v>
      </c>
      <c r="C45" s="111">
        <v>-1832</v>
      </c>
      <c r="D45" s="111">
        <v>0</v>
      </c>
      <c r="E45" s="111">
        <v>-38619</v>
      </c>
      <c r="F45" s="112"/>
      <c r="G45" s="113"/>
      <c r="H45" s="110">
        <v>-1832</v>
      </c>
      <c r="I45" s="110">
        <f t="shared" si="2"/>
        <v>0</v>
      </c>
      <c r="J45" s="123" t="s">
        <v>124</v>
      </c>
      <c r="K45" s="76"/>
      <c r="L45" s="64"/>
      <c r="M45" s="64"/>
      <c r="N45" s="64"/>
      <c r="O45" s="64"/>
      <c r="P45" s="64"/>
      <c r="Q45" s="64"/>
      <c r="R45" s="64"/>
    </row>
    <row r="46" spans="1:18" ht="18.75" customHeight="1">
      <c r="A46" s="6"/>
      <c r="B46" s="4"/>
      <c r="C46" s="7"/>
      <c r="D46" s="7"/>
      <c r="E46" s="7"/>
      <c r="F46" s="58"/>
      <c r="G46" s="8"/>
      <c r="H46" s="91"/>
      <c r="I46" s="91"/>
      <c r="J46" s="123"/>
      <c r="K46" s="76"/>
      <c r="L46" s="64"/>
      <c r="M46" s="64"/>
      <c r="N46" s="64"/>
      <c r="O46" s="64"/>
      <c r="P46" s="64"/>
      <c r="Q46" s="64"/>
      <c r="R46" s="64"/>
    </row>
    <row r="47" spans="1:18" ht="12.75">
      <c r="A47" s="14" t="s">
        <v>19</v>
      </c>
      <c r="B47" s="16" t="s">
        <v>20</v>
      </c>
      <c r="C47" s="7"/>
      <c r="D47" s="7"/>
      <c r="E47" s="7"/>
      <c r="F47" s="58"/>
      <c r="G47" s="8"/>
      <c r="H47" s="91"/>
      <c r="I47" s="91"/>
      <c r="J47" s="123"/>
      <c r="K47" s="76"/>
      <c r="L47" s="64"/>
      <c r="M47" s="64"/>
      <c r="N47" s="64"/>
      <c r="O47" s="64"/>
      <c r="P47" s="64"/>
      <c r="Q47" s="64"/>
      <c r="R47" s="64"/>
    </row>
    <row r="48" spans="1:18" ht="12.75">
      <c r="A48" s="14"/>
      <c r="B48" s="16"/>
      <c r="C48" s="7"/>
      <c r="D48" s="7"/>
      <c r="E48" s="7"/>
      <c r="F48" s="58"/>
      <c r="G48" s="8"/>
      <c r="H48" s="91"/>
      <c r="I48" s="91"/>
      <c r="J48" s="123"/>
      <c r="K48" s="76"/>
      <c r="L48" s="64"/>
      <c r="M48" s="64"/>
      <c r="N48" s="64"/>
      <c r="O48" s="64"/>
      <c r="P48" s="64"/>
      <c r="Q48" s="64"/>
      <c r="R48" s="64"/>
    </row>
    <row r="49" spans="1:18" ht="18.75" customHeight="1">
      <c r="A49" s="118">
        <v>205015</v>
      </c>
      <c r="B49" s="116" t="s">
        <v>83</v>
      </c>
      <c r="C49" s="111">
        <v>67765</v>
      </c>
      <c r="D49" s="111"/>
      <c r="E49" s="111">
        <v>3807</v>
      </c>
      <c r="F49" s="112"/>
      <c r="G49" s="113"/>
      <c r="H49" s="110">
        <v>67765</v>
      </c>
      <c r="I49" s="110">
        <f>SUM(C49-H49)</f>
        <v>0</v>
      </c>
      <c r="J49" s="123" t="s">
        <v>94</v>
      </c>
      <c r="K49" s="76"/>
      <c r="L49" s="64"/>
      <c r="M49" s="64"/>
      <c r="N49" s="64"/>
      <c r="O49" s="64"/>
      <c r="P49" s="64"/>
      <c r="Q49" s="64"/>
      <c r="R49" s="64"/>
    </row>
    <row r="50" spans="1:18" ht="12.75">
      <c r="A50" s="130" t="s">
        <v>1</v>
      </c>
      <c r="B50" s="131"/>
      <c r="C50" s="9" t="s">
        <v>41</v>
      </c>
      <c r="D50" s="9" t="s">
        <v>54</v>
      </c>
      <c r="E50" s="9" t="s">
        <v>3</v>
      </c>
      <c r="F50" s="128" t="s">
        <v>4</v>
      </c>
      <c r="G50" s="9" t="s">
        <v>4</v>
      </c>
      <c r="H50" s="9" t="s">
        <v>79</v>
      </c>
      <c r="I50" s="9" t="s">
        <v>72</v>
      </c>
      <c r="J50" s="10" t="s">
        <v>6</v>
      </c>
      <c r="K50" s="76"/>
      <c r="L50" s="64"/>
      <c r="M50" s="64"/>
      <c r="N50" s="64"/>
      <c r="O50" s="64"/>
      <c r="P50" s="64"/>
      <c r="Q50" s="64"/>
      <c r="R50" s="64"/>
    </row>
    <row r="51" spans="1:18" ht="12.75">
      <c r="A51" s="17" t="s">
        <v>25</v>
      </c>
      <c r="B51" s="17" t="s">
        <v>88</v>
      </c>
      <c r="C51" s="11" t="s">
        <v>80</v>
      </c>
      <c r="D51" s="11" t="s">
        <v>75</v>
      </c>
      <c r="E51" s="11" t="s">
        <v>102</v>
      </c>
      <c r="F51" s="129"/>
      <c r="G51" s="12"/>
      <c r="H51" s="12" t="s">
        <v>87</v>
      </c>
      <c r="I51" s="11" t="s">
        <v>73</v>
      </c>
      <c r="J51" s="13"/>
      <c r="K51" s="76"/>
      <c r="L51" s="64"/>
      <c r="M51" s="64"/>
      <c r="N51" s="64"/>
      <c r="O51" s="64"/>
      <c r="P51" s="64"/>
      <c r="Q51" s="64"/>
      <c r="R51" s="64"/>
    </row>
    <row r="52" spans="1:18" ht="12.75">
      <c r="A52" s="25"/>
      <c r="B52" s="26" t="s">
        <v>50</v>
      </c>
      <c r="C52" s="27"/>
      <c r="D52" s="28"/>
      <c r="E52" s="28"/>
      <c r="F52" s="57"/>
      <c r="G52" s="28"/>
      <c r="H52" s="89"/>
      <c r="I52" s="29"/>
      <c r="J52" s="30"/>
      <c r="K52" s="76"/>
      <c r="L52" s="64"/>
      <c r="M52" s="64"/>
      <c r="N52" s="64"/>
      <c r="O52" s="64"/>
      <c r="P52" s="64"/>
      <c r="Q52" s="64"/>
      <c r="R52" s="64"/>
    </row>
    <row r="53" spans="1:18" ht="12.75">
      <c r="A53" s="6"/>
      <c r="B53" s="4"/>
      <c r="C53" s="7"/>
      <c r="D53" s="7"/>
      <c r="E53" s="7"/>
      <c r="F53" s="58"/>
      <c r="G53" s="8"/>
      <c r="H53" s="91"/>
      <c r="I53" s="91"/>
      <c r="J53" s="125"/>
      <c r="K53" s="76"/>
      <c r="L53" s="64"/>
      <c r="M53" s="64"/>
      <c r="N53" s="64"/>
      <c r="O53" s="64"/>
      <c r="P53" s="64"/>
      <c r="Q53" s="64"/>
      <c r="R53" s="64"/>
    </row>
    <row r="54" spans="1:18" ht="12.75">
      <c r="A54" s="14" t="s">
        <v>19</v>
      </c>
      <c r="B54" s="16" t="s">
        <v>20</v>
      </c>
      <c r="C54" s="7"/>
      <c r="D54" s="7"/>
      <c r="E54" s="7"/>
      <c r="F54" s="58"/>
      <c r="G54" s="8"/>
      <c r="H54" s="91"/>
      <c r="I54" s="90"/>
      <c r="J54" s="105"/>
      <c r="K54" s="76"/>
      <c r="L54" s="64"/>
      <c r="M54" s="64"/>
      <c r="N54" s="64"/>
      <c r="O54" s="64"/>
      <c r="P54" s="64"/>
      <c r="Q54" s="64"/>
      <c r="R54" s="64"/>
    </row>
    <row r="55" spans="1:18" ht="19.5" customHeight="1">
      <c r="A55" s="118">
        <v>211020</v>
      </c>
      <c r="B55" s="116" t="s">
        <v>69</v>
      </c>
      <c r="C55" s="111">
        <v>18218331</v>
      </c>
      <c r="D55" s="111">
        <v>0</v>
      </c>
      <c r="E55" s="111">
        <v>10947323</v>
      </c>
      <c r="F55" s="112" t="s">
        <v>78</v>
      </c>
      <c r="G55" s="113"/>
      <c r="H55" s="110">
        <v>17718331</v>
      </c>
      <c r="I55" s="110">
        <f>SUM(C55-H55)</f>
        <v>500000</v>
      </c>
      <c r="J55" s="123" t="s">
        <v>114</v>
      </c>
      <c r="K55" s="76"/>
      <c r="L55" s="64"/>
      <c r="M55" s="64"/>
      <c r="N55" s="64"/>
      <c r="O55" s="64"/>
      <c r="P55" s="64"/>
      <c r="Q55" s="64"/>
      <c r="R55" s="64"/>
    </row>
    <row r="56" spans="1:18" ht="27" customHeight="1">
      <c r="A56" s="118">
        <v>211025</v>
      </c>
      <c r="B56" s="116" t="s">
        <v>97</v>
      </c>
      <c r="C56" s="111">
        <v>6209913</v>
      </c>
      <c r="D56" s="111"/>
      <c r="E56" s="111">
        <v>4120507</v>
      </c>
      <c r="F56" s="112"/>
      <c r="G56" s="113"/>
      <c r="H56" s="110">
        <v>5709913</v>
      </c>
      <c r="I56" s="110">
        <f>SUM(C56-H56)</f>
        <v>500000</v>
      </c>
      <c r="J56" s="123" t="s">
        <v>134</v>
      </c>
      <c r="K56" s="76"/>
      <c r="L56" s="64"/>
      <c r="M56" s="64"/>
      <c r="N56" s="64"/>
      <c r="O56" s="64"/>
      <c r="P56" s="64"/>
      <c r="Q56" s="64"/>
      <c r="R56" s="64"/>
    </row>
    <row r="57" spans="1:18" ht="19.5" customHeight="1">
      <c r="A57" s="118">
        <v>211026</v>
      </c>
      <c r="B57" s="116" t="s">
        <v>109</v>
      </c>
      <c r="C57" s="111">
        <v>1079300</v>
      </c>
      <c r="D57" s="111"/>
      <c r="E57" s="111">
        <v>329171</v>
      </c>
      <c r="F57" s="112"/>
      <c r="G57" s="113"/>
      <c r="H57" s="110">
        <v>1079300</v>
      </c>
      <c r="I57" s="121">
        <f aca="true" t="shared" si="3" ref="I57:I63">SUM(C57-H57)</f>
        <v>0</v>
      </c>
      <c r="J57" s="123" t="s">
        <v>126</v>
      </c>
      <c r="K57" s="76"/>
      <c r="L57" s="64"/>
      <c r="M57" s="64"/>
      <c r="N57" s="64"/>
      <c r="O57" s="64"/>
      <c r="P57" s="64"/>
      <c r="Q57" s="64"/>
      <c r="R57" s="64"/>
    </row>
    <row r="58" spans="1:18" ht="25.5" customHeight="1">
      <c r="A58" s="118">
        <v>211029</v>
      </c>
      <c r="B58" s="115" t="s">
        <v>84</v>
      </c>
      <c r="C58" s="111">
        <v>846560</v>
      </c>
      <c r="D58" s="111"/>
      <c r="E58" s="111">
        <v>726366</v>
      </c>
      <c r="F58" s="112"/>
      <c r="G58" s="113"/>
      <c r="H58" s="110">
        <v>846560</v>
      </c>
      <c r="I58" s="110">
        <f t="shared" si="3"/>
        <v>0</v>
      </c>
      <c r="J58" s="123" t="s">
        <v>94</v>
      </c>
      <c r="K58" s="76"/>
      <c r="L58" s="64"/>
      <c r="M58" s="64"/>
      <c r="N58" s="64"/>
      <c r="O58" s="64"/>
      <c r="P58" s="64"/>
      <c r="Q58" s="64"/>
      <c r="R58" s="64"/>
    </row>
    <row r="59" spans="1:18" ht="16.5" customHeight="1">
      <c r="A59" s="118">
        <v>211030</v>
      </c>
      <c r="B59" s="115" t="s">
        <v>135</v>
      </c>
      <c r="C59" s="111">
        <v>1050954</v>
      </c>
      <c r="D59" s="111"/>
      <c r="E59" s="111">
        <v>30048</v>
      </c>
      <c r="F59" s="112"/>
      <c r="G59" s="113"/>
      <c r="H59" s="110">
        <v>1170954</v>
      </c>
      <c r="I59" s="110">
        <f t="shared" si="3"/>
        <v>-120000</v>
      </c>
      <c r="J59" s="123" t="s">
        <v>115</v>
      </c>
      <c r="K59" s="76"/>
      <c r="L59" s="64"/>
      <c r="M59" s="64"/>
      <c r="N59" s="64"/>
      <c r="O59" s="64"/>
      <c r="P59" s="64"/>
      <c r="Q59" s="64"/>
      <c r="R59" s="64"/>
    </row>
    <row r="60" spans="1:18" ht="16.5" customHeight="1">
      <c r="A60" s="6">
        <v>211032</v>
      </c>
      <c r="B60" s="4" t="s">
        <v>85</v>
      </c>
      <c r="C60" s="7">
        <v>40698</v>
      </c>
      <c r="D60" s="7"/>
      <c r="E60" s="7">
        <v>0</v>
      </c>
      <c r="F60" s="58"/>
      <c r="G60" s="8"/>
      <c r="H60" s="91">
        <v>40698</v>
      </c>
      <c r="I60" s="91">
        <f t="shared" si="3"/>
        <v>0</v>
      </c>
      <c r="J60" s="125" t="s">
        <v>117</v>
      </c>
      <c r="K60" s="76"/>
      <c r="L60" s="64"/>
      <c r="M60" s="64"/>
      <c r="N60" s="64"/>
      <c r="O60" s="64"/>
      <c r="P60" s="64"/>
      <c r="Q60" s="64"/>
      <c r="R60" s="64"/>
    </row>
    <row r="61" spans="1:18" ht="27" customHeight="1">
      <c r="A61" s="118">
        <v>211040</v>
      </c>
      <c r="B61" s="116" t="s">
        <v>98</v>
      </c>
      <c r="C61" s="111">
        <v>-145516</v>
      </c>
      <c r="D61" s="111"/>
      <c r="E61" s="111">
        <v>203650</v>
      </c>
      <c r="F61" s="112"/>
      <c r="G61" s="113"/>
      <c r="H61" s="110">
        <v>254484</v>
      </c>
      <c r="I61" s="110">
        <f t="shared" si="3"/>
        <v>-400000</v>
      </c>
      <c r="J61" s="125" t="s">
        <v>99</v>
      </c>
      <c r="K61" s="76"/>
      <c r="L61" s="64"/>
      <c r="M61" s="64"/>
      <c r="N61" s="64"/>
      <c r="O61" s="64"/>
      <c r="P61" s="64"/>
      <c r="Q61" s="64"/>
      <c r="R61" s="64"/>
    </row>
    <row r="62" spans="1:18" ht="12.75" customHeight="1">
      <c r="A62" s="6">
        <v>212005</v>
      </c>
      <c r="B62" s="4" t="s">
        <v>38</v>
      </c>
      <c r="C62" s="7">
        <v>19727266</v>
      </c>
      <c r="D62" s="7"/>
      <c r="E62" s="7">
        <v>15768060</v>
      </c>
      <c r="F62" s="58"/>
      <c r="G62" s="8"/>
      <c r="H62" s="91">
        <v>19727266</v>
      </c>
      <c r="I62" s="91">
        <f t="shared" si="3"/>
        <v>0</v>
      </c>
      <c r="J62" s="125" t="s">
        <v>125</v>
      </c>
      <c r="K62" s="76"/>
      <c r="L62" s="64"/>
      <c r="M62" s="64"/>
      <c r="N62" s="64"/>
      <c r="O62" s="64"/>
      <c r="P62" s="64"/>
      <c r="Q62" s="64"/>
      <c r="R62" s="64"/>
    </row>
    <row r="63" spans="1:18" ht="15.75" customHeight="1">
      <c r="A63" s="6">
        <v>241001</v>
      </c>
      <c r="B63" s="4" t="s">
        <v>86</v>
      </c>
      <c r="C63" s="7">
        <v>55195</v>
      </c>
      <c r="D63" s="7"/>
      <c r="E63" s="7">
        <v>38099</v>
      </c>
      <c r="F63" s="58"/>
      <c r="G63" s="8"/>
      <c r="H63" s="91">
        <v>55195</v>
      </c>
      <c r="I63" s="91">
        <f t="shared" si="3"/>
        <v>0</v>
      </c>
      <c r="J63" s="125" t="s">
        <v>94</v>
      </c>
      <c r="K63" s="76"/>
      <c r="L63" s="64"/>
      <c r="M63" s="64"/>
      <c r="N63" s="64"/>
      <c r="O63" s="64"/>
      <c r="P63" s="64"/>
      <c r="Q63" s="64"/>
      <c r="R63" s="64"/>
    </row>
    <row r="64" spans="1:18" ht="2.25" customHeight="1" hidden="1">
      <c r="A64" s="65"/>
      <c r="B64" s="66"/>
      <c r="C64" s="67"/>
      <c r="D64" s="67"/>
      <c r="E64" s="67"/>
      <c r="F64" s="68"/>
      <c r="G64" s="69"/>
      <c r="H64" s="92"/>
      <c r="I64" s="97"/>
      <c r="J64" s="86"/>
      <c r="K64" s="76"/>
      <c r="L64" s="64"/>
      <c r="M64" s="64"/>
      <c r="N64" s="64"/>
      <c r="O64" s="64"/>
      <c r="P64" s="64"/>
      <c r="Q64" s="64"/>
      <c r="R64" s="64"/>
    </row>
    <row r="65" spans="1:18" ht="9.75" customHeight="1">
      <c r="A65" s="132" t="s">
        <v>21</v>
      </c>
      <c r="B65" s="133"/>
      <c r="C65" s="136">
        <f aca="true" t="shared" si="4" ref="C65:I65">SUM(C7:C64)</f>
        <v>74975268</v>
      </c>
      <c r="D65" s="136">
        <f t="shared" si="4"/>
        <v>0</v>
      </c>
      <c r="E65" s="136">
        <f t="shared" si="4"/>
        <v>51628759</v>
      </c>
      <c r="F65" s="136">
        <f t="shared" si="4"/>
        <v>4814.537815781908</v>
      </c>
      <c r="G65" s="136">
        <f t="shared" si="4"/>
        <v>0</v>
      </c>
      <c r="H65" s="136">
        <f t="shared" si="4"/>
        <v>74395268</v>
      </c>
      <c r="I65" s="136">
        <f t="shared" si="4"/>
        <v>580000</v>
      </c>
      <c r="J65" s="138"/>
      <c r="K65" s="76"/>
      <c r="L65" s="64"/>
      <c r="N65" s="64"/>
      <c r="O65" s="64"/>
      <c r="P65" s="64"/>
      <c r="Q65" s="64"/>
      <c r="R65" s="64"/>
    </row>
    <row r="66" spans="1:18" ht="9.75" customHeight="1">
      <c r="A66" s="134"/>
      <c r="B66" s="135"/>
      <c r="C66" s="137"/>
      <c r="D66" s="137"/>
      <c r="E66" s="137"/>
      <c r="F66" s="137"/>
      <c r="G66" s="137"/>
      <c r="H66" s="137"/>
      <c r="I66" s="137"/>
      <c r="J66" s="139"/>
      <c r="K66" s="76"/>
      <c r="L66" s="64"/>
      <c r="M66" s="64"/>
      <c r="N66" s="64"/>
      <c r="O66" s="64"/>
      <c r="P66" s="64"/>
      <c r="Q66" s="64"/>
      <c r="R66" s="64"/>
    </row>
    <row r="67" spans="1:18" ht="12.75" customHeight="1">
      <c r="A67" s="106"/>
      <c r="B67" s="106"/>
      <c r="C67" s="107"/>
      <c r="D67" s="107"/>
      <c r="E67" s="107"/>
      <c r="F67" s="107"/>
      <c r="G67" s="107"/>
      <c r="H67" s="107"/>
      <c r="I67" s="107"/>
      <c r="J67" s="108"/>
      <c r="K67" s="76"/>
      <c r="L67" s="64"/>
      <c r="M67" s="64"/>
      <c r="N67" s="64"/>
      <c r="O67" s="64"/>
      <c r="P67" s="64"/>
      <c r="Q67" s="64"/>
      <c r="R67" s="64"/>
    </row>
    <row r="68" spans="1:19" ht="14.25">
      <c r="A68" s="18" t="s">
        <v>22</v>
      </c>
      <c r="G68" s="2"/>
      <c r="H68" s="93"/>
      <c r="I68" s="2"/>
      <c r="K68" s="76"/>
      <c r="L68" s="64"/>
      <c r="M68" s="64"/>
      <c r="N68" s="64"/>
      <c r="O68" s="64"/>
      <c r="P68" s="64"/>
      <c r="Q68" s="64"/>
      <c r="R68" s="64"/>
      <c r="S68" s="64"/>
    </row>
    <row r="69" spans="1:19" ht="14.25">
      <c r="A69" s="18" t="s">
        <v>23</v>
      </c>
      <c r="G69" s="2"/>
      <c r="H69" s="93"/>
      <c r="I69" s="2"/>
      <c r="K69" s="76"/>
      <c r="L69" s="64"/>
      <c r="M69" s="64"/>
      <c r="N69" s="64"/>
      <c r="O69" s="64"/>
      <c r="P69" s="64"/>
      <c r="Q69" s="64"/>
      <c r="R69" s="64"/>
      <c r="S69" s="64"/>
    </row>
    <row r="70" spans="1:19" ht="23.25" customHeight="1">
      <c r="A70" s="142" t="s">
        <v>1</v>
      </c>
      <c r="B70" s="143"/>
      <c r="C70" s="9" t="s">
        <v>41</v>
      </c>
      <c r="D70" s="9" t="s">
        <v>54</v>
      </c>
      <c r="E70" s="9" t="s">
        <v>3</v>
      </c>
      <c r="F70" s="128" t="s">
        <v>4</v>
      </c>
      <c r="G70" s="9" t="s">
        <v>4</v>
      </c>
      <c r="H70" s="9" t="s">
        <v>79</v>
      </c>
      <c r="I70" s="9" t="s">
        <v>93</v>
      </c>
      <c r="J70" s="10"/>
      <c r="K70" s="76"/>
      <c r="L70" s="64"/>
      <c r="M70" s="64"/>
      <c r="N70" s="64"/>
      <c r="O70" s="64"/>
      <c r="P70" s="64"/>
      <c r="Q70" s="64"/>
      <c r="R70" s="64"/>
      <c r="S70" s="64"/>
    </row>
    <row r="71" spans="1:19" ht="16.5" customHeight="1">
      <c r="A71" s="17" t="s">
        <v>25</v>
      </c>
      <c r="B71" s="17" t="s">
        <v>88</v>
      </c>
      <c r="C71" s="11" t="s">
        <v>80</v>
      </c>
      <c r="D71" s="11">
        <v>2014</v>
      </c>
      <c r="E71" s="11" t="s">
        <v>102</v>
      </c>
      <c r="F71" s="129"/>
      <c r="G71" s="12" t="s">
        <v>5</v>
      </c>
      <c r="H71" s="12" t="s">
        <v>87</v>
      </c>
      <c r="I71" s="11" t="s">
        <v>73</v>
      </c>
      <c r="J71" s="13"/>
      <c r="K71" s="76"/>
      <c r="L71" s="64"/>
      <c r="M71" s="64"/>
      <c r="N71" s="64"/>
      <c r="O71" s="64"/>
      <c r="P71" s="64"/>
      <c r="Q71" s="64"/>
      <c r="R71" s="64"/>
      <c r="S71" s="64"/>
    </row>
    <row r="72" spans="1:19" ht="16.5" customHeight="1">
      <c r="A72" s="25"/>
      <c r="B72" s="26" t="s">
        <v>50</v>
      </c>
      <c r="C72" s="27"/>
      <c r="D72" s="28"/>
      <c r="E72" s="28"/>
      <c r="F72" s="57"/>
      <c r="G72" s="28"/>
      <c r="H72" s="94"/>
      <c r="I72" s="29"/>
      <c r="J72" s="30"/>
      <c r="K72" s="76"/>
      <c r="L72" s="64"/>
      <c r="M72" s="64"/>
      <c r="N72" s="64"/>
      <c r="O72" s="64"/>
      <c r="P72" s="64"/>
      <c r="Q72" s="64"/>
      <c r="R72" s="64"/>
      <c r="S72" s="64"/>
    </row>
    <row r="73" spans="1:19" ht="13.5" customHeight="1">
      <c r="A73" s="14" t="s">
        <v>19</v>
      </c>
      <c r="B73" s="16" t="s">
        <v>20</v>
      </c>
      <c r="C73" s="7"/>
      <c r="D73" s="7"/>
      <c r="E73" s="7"/>
      <c r="F73" s="58"/>
      <c r="G73" s="8"/>
      <c r="H73" s="91"/>
      <c r="I73" s="8"/>
      <c r="J73" s="105"/>
      <c r="K73" s="76"/>
      <c r="L73" s="64"/>
      <c r="M73" s="64"/>
      <c r="N73" s="64"/>
      <c r="O73" s="64"/>
      <c r="P73" s="64"/>
      <c r="Q73" s="64"/>
      <c r="R73" s="64"/>
      <c r="S73" s="64"/>
    </row>
    <row r="74" spans="1:18" ht="40.5" customHeight="1">
      <c r="A74" s="118">
        <v>211035</v>
      </c>
      <c r="B74" s="119" t="s">
        <v>56</v>
      </c>
      <c r="C74" s="111">
        <v>2688820</v>
      </c>
      <c r="D74" s="111">
        <v>0</v>
      </c>
      <c r="E74" s="111">
        <v>0</v>
      </c>
      <c r="F74" s="112">
        <f>E74/C74*100</f>
        <v>0</v>
      </c>
      <c r="G74" s="113"/>
      <c r="H74" s="110">
        <v>2556000</v>
      </c>
      <c r="I74" s="110">
        <f>SUM(C74-H74)</f>
        <v>132820</v>
      </c>
      <c r="J74" s="123" t="s">
        <v>92</v>
      </c>
      <c r="K74" s="76"/>
      <c r="L74" s="64"/>
      <c r="M74" s="64"/>
      <c r="N74" s="64"/>
      <c r="O74" s="64"/>
      <c r="P74" s="64"/>
      <c r="Q74" s="64"/>
      <c r="R74" s="64"/>
    </row>
    <row r="75" spans="1:18" ht="27.75" customHeight="1">
      <c r="A75" s="118">
        <v>214005</v>
      </c>
      <c r="B75" s="116" t="s">
        <v>74</v>
      </c>
      <c r="C75" s="111">
        <v>8821637</v>
      </c>
      <c r="D75" s="111">
        <v>0</v>
      </c>
      <c r="E75" s="111">
        <v>4286216</v>
      </c>
      <c r="F75" s="112">
        <f>E75/C75*100</f>
        <v>48.58753539734179</v>
      </c>
      <c r="G75" s="113"/>
      <c r="H75" s="110">
        <v>8821637</v>
      </c>
      <c r="I75" s="110">
        <f>SUM(C75-H75)</f>
        <v>0</v>
      </c>
      <c r="J75" s="126" t="s">
        <v>116</v>
      </c>
      <c r="K75" s="76"/>
      <c r="L75" s="64"/>
      <c r="M75" s="64"/>
      <c r="N75" s="64"/>
      <c r="O75" s="64"/>
      <c r="P75" s="64"/>
      <c r="Q75" s="64"/>
      <c r="R75" s="64"/>
    </row>
    <row r="76" spans="1:19" ht="10.5" customHeight="1">
      <c r="A76" s="144" t="s">
        <v>24</v>
      </c>
      <c r="B76" s="145"/>
      <c r="C76" s="140">
        <f>SUM(C73:C75)</f>
        <v>11510457</v>
      </c>
      <c r="D76" s="140">
        <f>SUM(D73:D75)</f>
        <v>0</v>
      </c>
      <c r="E76" s="140">
        <f>SUM(E73:E75)</f>
        <v>4286216</v>
      </c>
      <c r="F76" s="155">
        <f>+E76/C76*100</f>
        <v>37.23758318197097</v>
      </c>
      <c r="G76" s="153"/>
      <c r="H76" s="95"/>
      <c r="I76" s="140">
        <f>SUM(I73:I75)</f>
        <v>132820</v>
      </c>
      <c r="J76" s="3"/>
      <c r="K76" s="76"/>
      <c r="L76" s="64"/>
      <c r="M76" s="64"/>
      <c r="N76" s="64"/>
      <c r="O76" s="64"/>
      <c r="P76" s="64"/>
      <c r="Q76" s="64"/>
      <c r="R76" s="64"/>
      <c r="S76" s="64"/>
    </row>
    <row r="77" spans="1:19" ht="7.5" customHeight="1" thickBot="1">
      <c r="A77" s="146"/>
      <c r="B77" s="147"/>
      <c r="C77" s="148"/>
      <c r="D77" s="141"/>
      <c r="E77" s="141"/>
      <c r="F77" s="156"/>
      <c r="G77" s="154"/>
      <c r="H77" s="96">
        <f>SUM(H74:H76)</f>
        <v>11377637</v>
      </c>
      <c r="I77" s="141"/>
      <c r="J77" s="75"/>
      <c r="K77" s="76"/>
      <c r="L77" s="64"/>
      <c r="M77" s="64"/>
      <c r="N77" s="64"/>
      <c r="O77" s="64"/>
      <c r="P77" s="64"/>
      <c r="Q77" s="64"/>
      <c r="R77" s="64"/>
      <c r="S77" s="64"/>
    </row>
    <row r="78" spans="1:19" ht="12" customHeight="1">
      <c r="A78" s="21" t="s">
        <v>89</v>
      </c>
      <c r="B78" s="22"/>
      <c r="C78" s="149">
        <f>C65+C76</f>
        <v>86485725</v>
      </c>
      <c r="D78" s="149">
        <f>D65+D76</f>
        <v>0</v>
      </c>
      <c r="E78" s="151">
        <f>E65+E76</f>
        <v>55914975</v>
      </c>
      <c r="H78" s="93"/>
      <c r="J78" s="64"/>
      <c r="K78" s="76"/>
      <c r="L78" s="64"/>
      <c r="M78" s="64"/>
      <c r="N78" s="64"/>
      <c r="O78" s="64"/>
      <c r="P78" s="64"/>
      <c r="Q78" s="64"/>
      <c r="R78" s="64"/>
      <c r="S78" s="64"/>
    </row>
    <row r="79" spans="1:19" ht="9" customHeight="1" thickBot="1">
      <c r="A79" s="23" t="s">
        <v>51</v>
      </c>
      <c r="B79" s="24"/>
      <c r="C79" s="150"/>
      <c r="D79" s="150"/>
      <c r="E79" s="152"/>
      <c r="H79" s="93"/>
      <c r="J79" s="64"/>
      <c r="K79" s="76"/>
      <c r="L79" s="64"/>
      <c r="M79" s="64"/>
      <c r="N79" s="64"/>
      <c r="O79" s="64"/>
      <c r="P79" s="64"/>
      <c r="Q79" s="64"/>
      <c r="R79" s="64"/>
      <c r="S79" s="64"/>
    </row>
  </sheetData>
  <sheetProtection/>
  <mergeCells count="27">
    <mergeCell ref="H65:H66"/>
    <mergeCell ref="C78:C79"/>
    <mergeCell ref="E78:E79"/>
    <mergeCell ref="G76:G77"/>
    <mergeCell ref="D76:D77"/>
    <mergeCell ref="D78:D79"/>
    <mergeCell ref="F76:F77"/>
    <mergeCell ref="A50:B50"/>
    <mergeCell ref="J65:J66"/>
    <mergeCell ref="I76:I77"/>
    <mergeCell ref="G65:G66"/>
    <mergeCell ref="I65:I66"/>
    <mergeCell ref="A70:B70"/>
    <mergeCell ref="F70:F71"/>
    <mergeCell ref="A76:B77"/>
    <mergeCell ref="C76:C77"/>
    <mergeCell ref="E76:E77"/>
    <mergeCell ref="F50:F51"/>
    <mergeCell ref="A3:B3"/>
    <mergeCell ref="F3:F4"/>
    <mergeCell ref="A65:B66"/>
    <mergeCell ref="C65:C66"/>
    <mergeCell ref="E65:E66"/>
    <mergeCell ref="F65:F66"/>
    <mergeCell ref="D65:D66"/>
    <mergeCell ref="A24:B24"/>
    <mergeCell ref="F24:F25"/>
  </mergeCells>
  <printOptions/>
  <pageMargins left="0.3937007874015748" right="0.3937007874015748" top="0.7874015748031497" bottom="0.7874015748031497" header="0.5118110236220472" footer="0.5118110236220472"/>
  <pageSetup fitToHeight="3" horizontalDpi="600" verticalDpi="600" orientation="landscape" paperSize="9" r:id="rId1"/>
  <headerFooter alignWithMargins="0">
    <oddFooter>&amp;LSag 15-5938 / Dok 104239-15&amp;C&amp;P&amp;R&amp;D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6"/>
  <sheetViews>
    <sheetView workbookViewId="0" topLeftCell="A1">
      <selection activeCell="H9" sqref="H9"/>
    </sheetView>
  </sheetViews>
  <sheetFormatPr defaultColWidth="9.28125" defaultRowHeight="12.75"/>
  <cols>
    <col min="1" max="1" width="7.28125" style="1" customWidth="1"/>
    <col min="2" max="2" width="28.00390625" style="1" customWidth="1"/>
    <col min="3" max="3" width="12.421875" style="1" customWidth="1"/>
    <col min="4" max="4" width="10.00390625" style="1" hidden="1" customWidth="1"/>
    <col min="5" max="5" width="11.28125" style="1" customWidth="1"/>
    <col min="6" max="6" width="8.57421875" style="56" hidden="1" customWidth="1"/>
    <col min="7" max="7" width="8.421875" style="1" hidden="1" customWidth="1"/>
    <col min="8" max="8" width="11.7109375" style="88" customWidth="1"/>
    <col min="9" max="9" width="12.421875" style="1" customWidth="1"/>
    <col min="10" max="10" width="37.7109375" style="1" customWidth="1"/>
    <col min="11" max="11" width="11.28125" style="78" customWidth="1"/>
    <col min="12" max="16384" width="9.28125" style="1" customWidth="1"/>
  </cols>
  <sheetData>
    <row r="1" spans="1:18" s="19" customFormat="1" ht="15">
      <c r="A1" s="18" t="s">
        <v>0</v>
      </c>
      <c r="F1" s="55"/>
      <c r="G1" s="20"/>
      <c r="H1" s="87"/>
      <c r="I1" s="20"/>
      <c r="K1" s="77"/>
      <c r="L1" s="63"/>
      <c r="M1" s="63"/>
      <c r="N1" s="63"/>
      <c r="O1" s="63"/>
      <c r="P1" s="63"/>
      <c r="Q1" s="63"/>
      <c r="R1" s="63"/>
    </row>
    <row r="2" spans="7:18" ht="12.75">
      <c r="G2" s="2"/>
      <c r="I2" s="2"/>
      <c r="K2" s="76"/>
      <c r="L2" s="64"/>
      <c r="M2" s="64"/>
      <c r="N2" s="64"/>
      <c r="O2" s="64"/>
      <c r="P2" s="64"/>
      <c r="Q2" s="64"/>
      <c r="R2" s="64"/>
    </row>
    <row r="3" spans="1:18" s="19" customFormat="1" ht="15">
      <c r="A3" s="18" t="s">
        <v>2</v>
      </c>
      <c r="F3" s="55"/>
      <c r="G3" s="20"/>
      <c r="H3" s="87"/>
      <c r="I3" s="20"/>
      <c r="K3" s="77"/>
      <c r="L3" s="63"/>
      <c r="M3" s="63"/>
      <c r="N3" s="63"/>
      <c r="O3" s="63"/>
      <c r="P3" s="63"/>
      <c r="Q3" s="63"/>
      <c r="R3" s="63"/>
    </row>
    <row r="4" spans="1:18" ht="23.25" customHeight="1">
      <c r="A4" s="130" t="s">
        <v>1</v>
      </c>
      <c r="B4" s="131"/>
      <c r="C4" s="9" t="s">
        <v>41</v>
      </c>
      <c r="D4" s="9" t="s">
        <v>54</v>
      </c>
      <c r="E4" s="9" t="s">
        <v>3</v>
      </c>
      <c r="F4" s="128" t="s">
        <v>4</v>
      </c>
      <c r="G4" s="9" t="s">
        <v>4</v>
      </c>
      <c r="H4" s="9" t="s">
        <v>79</v>
      </c>
      <c r="I4" s="9" t="s">
        <v>72</v>
      </c>
      <c r="J4" s="10" t="s">
        <v>6</v>
      </c>
      <c r="K4" s="76"/>
      <c r="L4" s="64"/>
      <c r="M4" s="64"/>
      <c r="N4" s="64"/>
      <c r="O4" s="64"/>
      <c r="P4" s="64"/>
      <c r="Q4" s="64"/>
      <c r="R4" s="64"/>
    </row>
    <row r="5" spans="1:18" ht="17.25" customHeight="1">
      <c r="A5" s="17" t="s">
        <v>25</v>
      </c>
      <c r="B5" s="17" t="s">
        <v>88</v>
      </c>
      <c r="C5" s="11" t="s">
        <v>80</v>
      </c>
      <c r="D5" s="11" t="s">
        <v>75</v>
      </c>
      <c r="E5" s="11" t="s">
        <v>102</v>
      </c>
      <c r="F5" s="129"/>
      <c r="G5" s="12"/>
      <c r="H5" s="12" t="s">
        <v>87</v>
      </c>
      <c r="I5" s="11" t="s">
        <v>73</v>
      </c>
      <c r="J5" s="13"/>
      <c r="K5" s="76"/>
      <c r="L5" s="64"/>
      <c r="M5" s="64"/>
      <c r="N5" s="64"/>
      <c r="O5" s="64"/>
      <c r="P5" s="64"/>
      <c r="Q5" s="64"/>
      <c r="R5" s="64"/>
    </row>
    <row r="6" spans="1:18" ht="17.25" customHeight="1">
      <c r="A6" s="25"/>
      <c r="B6" s="26" t="s">
        <v>103</v>
      </c>
      <c r="C6" s="27"/>
      <c r="D6" s="28"/>
      <c r="E6" s="28"/>
      <c r="F6" s="57"/>
      <c r="G6" s="28"/>
      <c r="H6" s="89"/>
      <c r="I6" s="29"/>
      <c r="J6" s="30"/>
      <c r="K6" s="76"/>
      <c r="L6" s="64"/>
      <c r="M6" s="64"/>
      <c r="N6" s="64"/>
      <c r="O6" s="64"/>
      <c r="P6" s="64"/>
      <c r="Q6" s="64"/>
      <c r="R6" s="64"/>
    </row>
    <row r="7" spans="1:18" ht="12.75">
      <c r="A7" s="14" t="s">
        <v>104</v>
      </c>
      <c r="B7" s="15" t="s">
        <v>105</v>
      </c>
      <c r="C7" s="6"/>
      <c r="D7" s="6"/>
      <c r="E7" s="6"/>
      <c r="F7" s="58"/>
      <c r="G7" s="8"/>
      <c r="I7" s="83"/>
      <c r="J7" s="84"/>
      <c r="K7" s="76"/>
      <c r="L7" s="64"/>
      <c r="M7" s="64"/>
      <c r="N7" s="64"/>
      <c r="O7" s="64"/>
      <c r="P7" s="64"/>
      <c r="Q7" s="64"/>
      <c r="R7" s="64"/>
    </row>
    <row r="8" spans="1:18" ht="24.75" customHeight="1">
      <c r="A8" s="37" t="s">
        <v>106</v>
      </c>
      <c r="B8" s="4" t="s">
        <v>88</v>
      </c>
      <c r="C8" s="7">
        <v>2546285</v>
      </c>
      <c r="D8" s="7">
        <v>0</v>
      </c>
      <c r="E8" s="7">
        <v>1781559</v>
      </c>
      <c r="F8" s="58">
        <f>E8/C8*100</f>
        <v>69.96699112628791</v>
      </c>
      <c r="G8" s="8"/>
      <c r="H8" s="91">
        <v>2546285</v>
      </c>
      <c r="I8" s="91">
        <f>SUM(C8-H8)</f>
        <v>0</v>
      </c>
      <c r="J8" s="85"/>
      <c r="K8" s="76"/>
      <c r="L8" s="64"/>
      <c r="M8" s="64"/>
      <c r="N8" s="64"/>
      <c r="O8" s="64"/>
      <c r="P8" s="64"/>
      <c r="Q8" s="64"/>
      <c r="R8" s="64"/>
    </row>
    <row r="9" spans="1:18" ht="12.75">
      <c r="A9" s="6"/>
      <c r="B9" s="82"/>
      <c r="C9" s="7"/>
      <c r="D9" s="7">
        <v>0</v>
      </c>
      <c r="E9" s="7"/>
      <c r="F9" s="58" t="e">
        <f>E9/C9*100</f>
        <v>#DIV/0!</v>
      </c>
      <c r="G9" s="8"/>
      <c r="H9" s="91"/>
      <c r="I9" s="91"/>
      <c r="J9" s="85"/>
      <c r="K9" s="76"/>
      <c r="L9" s="64"/>
      <c r="M9" s="64"/>
      <c r="N9" s="64"/>
      <c r="O9" s="64"/>
      <c r="P9" s="64"/>
      <c r="Q9" s="64"/>
      <c r="R9" s="64"/>
    </row>
    <row r="10" spans="1:18" ht="2.25" customHeight="1" hidden="1">
      <c r="A10" s="65"/>
      <c r="B10" s="66"/>
      <c r="C10" s="67"/>
      <c r="D10" s="67"/>
      <c r="E10" s="67"/>
      <c r="F10" s="68"/>
      <c r="G10" s="69"/>
      <c r="H10" s="92"/>
      <c r="I10" s="97"/>
      <c r="J10" s="86"/>
      <c r="K10" s="76"/>
      <c r="L10" s="64"/>
      <c r="M10" s="64"/>
      <c r="N10" s="64"/>
      <c r="O10" s="64"/>
      <c r="P10" s="64"/>
      <c r="Q10" s="64"/>
      <c r="R10" s="64"/>
    </row>
    <row r="11" spans="1:18" ht="9.75" customHeight="1">
      <c r="A11" s="132" t="s">
        <v>21</v>
      </c>
      <c r="B11" s="133"/>
      <c r="C11" s="136">
        <f aca="true" t="shared" si="0" ref="C11:H11">SUM(C8:C10)</f>
        <v>2546285</v>
      </c>
      <c r="D11" s="136">
        <f t="shared" si="0"/>
        <v>0</v>
      </c>
      <c r="E11" s="136">
        <f t="shared" si="0"/>
        <v>1781559</v>
      </c>
      <c r="F11" s="136" t="e">
        <f t="shared" si="0"/>
        <v>#DIV/0!</v>
      </c>
      <c r="G11" s="136">
        <f t="shared" si="0"/>
        <v>0</v>
      </c>
      <c r="H11" s="136">
        <f t="shared" si="0"/>
        <v>2546285</v>
      </c>
      <c r="I11" s="136">
        <f>SUM(I8:I10)</f>
        <v>0</v>
      </c>
      <c r="J11" s="138"/>
      <c r="K11" s="76"/>
      <c r="L11" s="64"/>
      <c r="N11" s="64"/>
      <c r="O11" s="64"/>
      <c r="P11" s="64"/>
      <c r="Q11" s="64"/>
      <c r="R11" s="64"/>
    </row>
    <row r="12" spans="1:18" ht="12.75" customHeight="1">
      <c r="A12" s="134"/>
      <c r="B12" s="135"/>
      <c r="C12" s="137"/>
      <c r="D12" s="137"/>
      <c r="E12" s="137"/>
      <c r="F12" s="137"/>
      <c r="G12" s="137"/>
      <c r="H12" s="137"/>
      <c r="I12" s="137"/>
      <c r="J12" s="139"/>
      <c r="K12" s="76"/>
      <c r="L12" s="64"/>
      <c r="M12" s="64"/>
      <c r="N12" s="64"/>
      <c r="O12" s="64"/>
      <c r="P12" s="64"/>
      <c r="Q12" s="64"/>
      <c r="R12" s="64"/>
    </row>
    <row r="13" spans="1:18" ht="12.75" customHeight="1" thickBot="1">
      <c r="A13" s="106"/>
      <c r="B13" s="106"/>
      <c r="C13" s="107"/>
      <c r="D13" s="107"/>
      <c r="E13" s="107"/>
      <c r="F13" s="107"/>
      <c r="G13" s="107"/>
      <c r="H13" s="107"/>
      <c r="I13" s="107"/>
      <c r="J13" s="108"/>
      <c r="K13" s="76"/>
      <c r="L13" s="64"/>
      <c r="M13" s="64"/>
      <c r="N13" s="64"/>
      <c r="O13" s="64"/>
      <c r="P13" s="64"/>
      <c r="Q13" s="64"/>
      <c r="R13" s="64"/>
    </row>
    <row r="14" spans="1:19" ht="12.75">
      <c r="A14" s="21" t="s">
        <v>89</v>
      </c>
      <c r="B14" s="22"/>
      <c r="C14" s="149"/>
      <c r="D14" s="149" t="e">
        <f>#REF!+D12</f>
        <v>#REF!</v>
      </c>
      <c r="E14" s="151"/>
      <c r="H14" s="93"/>
      <c r="J14" s="64"/>
      <c r="K14" s="76"/>
      <c r="L14" s="64"/>
      <c r="M14" s="64"/>
      <c r="N14" s="64"/>
      <c r="O14" s="64"/>
      <c r="P14" s="64"/>
      <c r="Q14" s="64"/>
      <c r="R14" s="64"/>
      <c r="S14" s="64"/>
    </row>
    <row r="15" spans="1:19" ht="13.5" thickBot="1">
      <c r="A15" s="23" t="s">
        <v>107</v>
      </c>
      <c r="B15" s="24"/>
      <c r="C15" s="150"/>
      <c r="D15" s="150"/>
      <c r="E15" s="152"/>
      <c r="H15" s="93"/>
      <c r="J15" s="64"/>
      <c r="K15" s="76"/>
      <c r="L15" s="64"/>
      <c r="M15" s="64"/>
      <c r="N15" s="64"/>
      <c r="O15" s="64"/>
      <c r="P15" s="64"/>
      <c r="Q15" s="64"/>
      <c r="R15" s="64"/>
      <c r="S15" s="64"/>
    </row>
    <row r="16" spans="1:18" ht="12.75" customHeight="1">
      <c r="A16" s="106"/>
      <c r="B16" s="106"/>
      <c r="C16" s="107"/>
      <c r="D16" s="107"/>
      <c r="E16" s="107"/>
      <c r="F16" s="107"/>
      <c r="G16" s="107"/>
      <c r="H16" s="107"/>
      <c r="I16" s="107"/>
      <c r="J16" s="108"/>
      <c r="K16" s="76"/>
      <c r="L16" s="64"/>
      <c r="M16" s="64"/>
      <c r="N16" s="64"/>
      <c r="O16" s="64"/>
      <c r="P16" s="64"/>
      <c r="Q16" s="64"/>
      <c r="R16" s="64"/>
    </row>
  </sheetData>
  <sheetProtection/>
  <mergeCells count="14">
    <mergeCell ref="J11:J12"/>
    <mergeCell ref="G11:G12"/>
    <mergeCell ref="C14:C15"/>
    <mergeCell ref="D14:D15"/>
    <mergeCell ref="E14:E15"/>
    <mergeCell ref="H11:H12"/>
    <mergeCell ref="I11:I12"/>
    <mergeCell ref="A4:B4"/>
    <mergeCell ref="F4:F5"/>
    <mergeCell ref="A11:B12"/>
    <mergeCell ref="C11:C12"/>
    <mergeCell ref="D11:D12"/>
    <mergeCell ref="E11:E12"/>
    <mergeCell ref="F11:F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headerFooter alignWithMargins="0">
    <oddFooter>&amp;LSag 15-5938 / Dok 104239-15&amp;C&amp;P&amp;R&amp;D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UPT-17-09-2015 - Bilag 538.03 Budgetopfølgning pr 31082015 for virksomhed 501 - Drift - Bemærkninger</dc:title>
  <dc:subject>ØVRIGE</dc:subject>
  <dc:creator>ANMK</dc:creator>
  <cp:keywords/>
  <dc:description>Samlet skema til budgetopfølgning pr. 31.08.2012 for virksomhed 501 - Drift</dc:description>
  <cp:lastModifiedBy>Bjarne Primdahl Fly</cp:lastModifiedBy>
  <cp:lastPrinted>2015-09-17T07:37:42Z</cp:lastPrinted>
  <dcterms:created xsi:type="dcterms:W3CDTF">1996-11-12T13:28:11Z</dcterms:created>
  <dcterms:modified xsi:type="dcterms:W3CDTF">2015-09-17T07:37:47Z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Udvalget for Plan og Teknik</vt:lpwstr>
  </property>
  <property fmtid="{D5CDD505-2E9C-101B-9397-08002B2CF9AE}" pid="4" name="MeetingTit">
    <vt:lpwstr>17-09-2015</vt:lpwstr>
  </property>
  <property fmtid="{D5CDD505-2E9C-101B-9397-08002B2CF9AE}" pid="5" name="MeetingDateAndTi">
    <vt:lpwstr>17-09-2015 fra 13:00 - 16:00</vt:lpwstr>
  </property>
  <property fmtid="{D5CDD505-2E9C-101B-9397-08002B2CF9AE}" pid="6" name="AccessLevelNa">
    <vt:lpwstr>Åben</vt:lpwstr>
  </property>
  <property fmtid="{D5CDD505-2E9C-101B-9397-08002B2CF9AE}" pid="7" name="Fusion">
    <vt:lpwstr>1929592</vt:lpwstr>
  </property>
  <property fmtid="{D5CDD505-2E9C-101B-9397-08002B2CF9AE}" pid="8" name="SortOrd">
    <vt:lpwstr>3</vt:lpwstr>
  </property>
  <property fmtid="{D5CDD505-2E9C-101B-9397-08002B2CF9AE}" pid="9" name="MeetingEndDa">
    <vt:lpwstr>2015-09-17T16:00:00Z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104239/15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2015-09-17T13:00:00Z</vt:lpwstr>
  </property>
  <property fmtid="{D5CDD505-2E9C-101B-9397-08002B2CF9AE}" pid="14" name="PWDescripti">
    <vt:lpwstr>DA-1202047   Kopi til: </vt:lpwstr>
  </property>
  <property fmtid="{D5CDD505-2E9C-101B-9397-08002B2CF9AE}" pid="15" name="U">
    <vt:lpwstr>1737553</vt:lpwstr>
  </property>
  <property fmtid="{D5CDD505-2E9C-101B-9397-08002B2CF9AE}" pid="16" name="PWFileTy">
    <vt:lpwstr>.XLS</vt:lpwstr>
  </property>
  <property fmtid="{D5CDD505-2E9C-101B-9397-08002B2CF9AE}" pid="17" name="Agenda">
    <vt:lpwstr>4287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